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JUNIO\"/>
    </mc:Choice>
  </mc:AlternateContent>
  <bookViews>
    <workbookView xWindow="0" yWindow="0" windowWidth="20490" windowHeight="72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G59" i="1" s="1"/>
  <c r="E59" i="1"/>
  <c r="E58" i="1"/>
  <c r="I58" i="1" s="1"/>
  <c r="G58" i="1" s="1"/>
  <c r="E57" i="1"/>
  <c r="I57" i="1" s="1"/>
  <c r="G57" i="1" s="1"/>
  <c r="I53" i="1"/>
  <c r="E53" i="1"/>
  <c r="I52" i="1"/>
  <c r="I48" i="1"/>
  <c r="G48" i="1" s="1"/>
  <c r="E48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E43" i="1"/>
  <c r="I43" i="1" s="1"/>
  <c r="G43" i="1" s="1"/>
  <c r="E42" i="1"/>
  <c r="I42" i="1" s="1"/>
  <c r="G42" i="1" s="1"/>
  <c r="I36" i="1"/>
  <c r="E36" i="1"/>
  <c r="E35" i="1"/>
  <c r="I35" i="1" s="1"/>
  <c r="G35" i="1" s="1"/>
  <c r="I34" i="1"/>
  <c r="G34" i="1"/>
  <c r="E34" i="1"/>
  <c r="I33" i="1"/>
  <c r="E32" i="1"/>
  <c r="I32" i="1" s="1"/>
  <c r="G32" i="1" s="1"/>
  <c r="E31" i="1"/>
  <c r="E37" i="1" s="1"/>
  <c r="I37" i="1" s="1"/>
  <c r="G37" i="1" s="1"/>
  <c r="E27" i="1"/>
  <c r="I27" i="1" s="1"/>
  <c r="G27" i="1" s="1"/>
  <c r="I26" i="1"/>
  <c r="G26" i="1"/>
  <c r="E26" i="1"/>
  <c r="I25" i="1"/>
  <c r="G25" i="1" s="1"/>
  <c r="E25" i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I20" i="1" s="1"/>
  <c r="G20" i="1" s="1"/>
  <c r="I16" i="1"/>
  <c r="G16" i="1"/>
  <c r="E16" i="1"/>
  <c r="I15" i="1"/>
  <c r="G15" i="1" s="1"/>
  <c r="E15" i="1"/>
  <c r="E14" i="1"/>
  <c r="I14" i="1" s="1"/>
  <c r="G14" i="1" s="1"/>
  <c r="E49" i="1" l="1"/>
  <c r="E17" i="1"/>
  <c r="I31" i="1"/>
  <c r="G31" i="1" s="1"/>
  <c r="E60" i="1"/>
  <c r="I60" i="1" s="1"/>
  <c r="G60" i="1" s="1"/>
  <c r="E28" i="1"/>
  <c r="I28" i="1" s="1"/>
  <c r="G28" i="1" s="1"/>
  <c r="I17" i="1" l="1"/>
  <c r="G17" i="1" s="1"/>
  <c r="E38" i="1"/>
  <c r="I38" i="1" s="1"/>
  <c r="G38" i="1" s="1"/>
  <c r="E54" i="1"/>
  <c r="I49" i="1"/>
  <c r="G49" i="1" s="1"/>
  <c r="E61" i="1" l="1"/>
  <c r="I61" i="1" s="1"/>
  <c r="G61" i="1" s="1"/>
  <c r="I54" i="1"/>
  <c r="G54" i="1" s="1"/>
</calcChain>
</file>

<file path=xl/sharedStrings.xml><?xml version="1.0" encoding="utf-8"?>
<sst xmlns="http://schemas.openxmlformats.org/spreadsheetml/2006/main" count="61" uniqueCount="60">
  <si>
    <t>COMEDORES ECONOMICOS DEL ESTADO</t>
  </si>
  <si>
    <t>BALANCE GENERAL</t>
  </si>
  <si>
    <t>AL 30 DE JUNIO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</si>
  <si>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</si>
  <si>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</si>
  <si>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</si>
  <si>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</si>
  <si>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MAYO 2025</t>
  </si>
  <si>
    <t>JUNIO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</si>
  <si>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</si>
  <si>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</si>
  <si>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</si>
  <si>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</si>
  <si>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</si>
  <si>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</si>
  <si>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</si>
  <si>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</si>
  <si>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</si>
  <si>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</si>
  <si>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</si>
  <si>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</si>
  <si>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</si>
  <si>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</si>
  <si>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</si>
  <si>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</si>
  <si>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</si>
  <si>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</si>
  <si>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</si>
  <si>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</si>
  <si>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</si>
  <si>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</si>
  <si>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</si>
  <si>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>Licencia de Software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</si>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</sst>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4" fontId="12" fillId="0" borderId="3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0</xdr:rowOff>
    </xdr:from>
    <xdr:to>
      <xdr:col>1</xdr:col>
      <xdr:colOff>4038600</xdr:colOff>
      <xdr:row>67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634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1</xdr:row>
      <xdr:rowOff>28575</xdr:rowOff>
    </xdr:from>
    <xdr:to>
      <xdr:col>4</xdr:col>
      <xdr:colOff>754777</xdr:colOff>
      <xdr:row>5</xdr:row>
      <xdr:rowOff>180975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1907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69</xdr:row>
      <xdr:rowOff>123825</xdr:rowOff>
    </xdr:from>
    <xdr:to>
      <xdr:col>8</xdr:col>
      <xdr:colOff>428625</xdr:colOff>
      <xdr:row>74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058775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30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261764835.55000001</v>
          </cell>
        </row>
        <row r="129">
          <cell r="K129">
            <v>1811240286.1199999</v>
          </cell>
        </row>
        <row r="149">
          <cell r="K149">
            <v>95675469.859999985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1696002.49</v>
          </cell>
        </row>
        <row r="159">
          <cell r="F159">
            <v>11233166.560000001</v>
          </cell>
        </row>
        <row r="160">
          <cell r="F160">
            <v>1268360.9099999999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29140094.02</v>
          </cell>
        </row>
        <row r="165">
          <cell r="F165">
            <v>220347463.94999999</v>
          </cell>
        </row>
        <row r="166">
          <cell r="F166">
            <v>261238.2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24218249.920000002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488103107.80000001</v>
          </cell>
        </row>
        <row r="182">
          <cell r="F182">
            <v>3250891.75</v>
          </cell>
        </row>
        <row r="183">
          <cell r="F183">
            <v>63805347.509999998</v>
          </cell>
        </row>
        <row r="184">
          <cell r="F184">
            <v>2693966.38</v>
          </cell>
        </row>
        <row r="186">
          <cell r="F186">
            <v>2790320</v>
          </cell>
        </row>
        <row r="187">
          <cell r="F187">
            <v>15707994.539999999</v>
          </cell>
        </row>
        <row r="188">
          <cell r="F188">
            <v>30905.57</v>
          </cell>
        </row>
        <row r="189">
          <cell r="G189">
            <v>767783389.62</v>
          </cell>
        </row>
        <row r="190">
          <cell r="G190">
            <v>1123077.07</v>
          </cell>
        </row>
        <row r="196">
          <cell r="G196">
            <v>0</v>
          </cell>
        </row>
        <row r="200">
          <cell r="G200">
            <v>1620753.63</v>
          </cell>
        </row>
        <row r="201">
          <cell r="G201">
            <v>1194805.27</v>
          </cell>
        </row>
        <row r="204">
          <cell r="G204">
            <v>78272653.079999998</v>
          </cell>
        </row>
        <row r="206">
          <cell r="G206">
            <v>3366568.03</v>
          </cell>
        </row>
        <row r="207">
          <cell r="G207">
            <v>26706.19</v>
          </cell>
        </row>
        <row r="208">
          <cell r="G208">
            <v>0</v>
          </cell>
        </row>
        <row r="210">
          <cell r="G210">
            <v>1809592876.1900001</v>
          </cell>
        </row>
      </sheetData>
      <sheetData sheetId="1"/>
      <sheetData sheetId="2"/>
      <sheetData sheetId="3"/>
      <sheetData sheetId="4">
        <row r="188">
          <cell r="G188">
            <v>7518717.21</v>
          </cell>
        </row>
        <row r="191">
          <cell r="G191">
            <v>0</v>
          </cell>
        </row>
        <row r="192">
          <cell r="G192">
            <v>3866768.07</v>
          </cell>
        </row>
        <row r="193">
          <cell r="G193">
            <v>0</v>
          </cell>
        </row>
      </sheetData>
      <sheetData sheetId="5">
        <row r="228">
          <cell r="F228">
            <v>-73100904.989999831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52" workbookViewId="0">
      <selection activeCell="A8" sqref="A8:J8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4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2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111510009.06</v>
      </c>
      <c r="D14" s="21"/>
      <c r="E14" s="20">
        <f>+'[1]balanza de comparacion '!K23</f>
        <v>261764835.55000001</v>
      </c>
      <c r="F14" s="22"/>
      <c r="G14" s="3">
        <f>+I14/C14</f>
        <v>1.3474559616361672</v>
      </c>
      <c r="H14" s="1"/>
      <c r="I14" s="3">
        <f>+E14-C14</f>
        <v>150254826.49000001</v>
      </c>
      <c r="J14" s="3"/>
    </row>
    <row r="15" spans="1:10" x14ac:dyDescent="0.25">
      <c r="A15" s="1"/>
      <c r="B15" s="19" t="s">
        <v>13</v>
      </c>
      <c r="C15" s="23">
        <v>1819525639.7199998</v>
      </c>
      <c r="D15" s="21"/>
      <c r="E15" s="23">
        <f>+'[1]balanza de comparacion '!K129</f>
        <v>1811240286.1199999</v>
      </c>
      <c r="F15" s="24"/>
      <c r="G15" s="3">
        <f>+I15/C15</f>
        <v>-4.5535789214132252E-3</v>
      </c>
      <c r="H15" s="1"/>
      <c r="I15" s="3">
        <f>+E15-C15</f>
        <v>-8285353.5999999046</v>
      </c>
      <c r="J15" s="3"/>
    </row>
    <row r="16" spans="1:10" x14ac:dyDescent="0.25">
      <c r="A16" s="1"/>
      <c r="B16" s="19" t="s">
        <v>14</v>
      </c>
      <c r="C16" s="20">
        <v>145315611.57000005</v>
      </c>
      <c r="D16" s="21"/>
      <c r="E16" s="20">
        <f>+'[1]balanza de comparacion '!K149</f>
        <v>95675469.859999985</v>
      </c>
      <c r="F16" s="22"/>
      <c r="G16" s="3">
        <f>+I16/C16</f>
        <v>-0.34160226264531729</v>
      </c>
      <c r="H16" s="1"/>
      <c r="I16" s="3">
        <f>+E16-C16</f>
        <v>-49640141.710000068</v>
      </c>
      <c r="J16" s="3"/>
    </row>
    <row r="17" spans="1:10" x14ac:dyDescent="0.25">
      <c r="A17" s="1"/>
      <c r="B17" s="14" t="s">
        <v>15</v>
      </c>
      <c r="C17" s="25">
        <v>2076351260.3499999</v>
      </c>
      <c r="D17" s="26"/>
      <c r="E17" s="25">
        <f>SUM(E14:E16)</f>
        <v>2168680591.5299997</v>
      </c>
      <c r="F17" s="27"/>
      <c r="G17" s="3">
        <f>+I17/C17</f>
        <v>4.4467105803878457E-2</v>
      </c>
      <c r="H17" s="1"/>
      <c r="I17" s="3">
        <f>+E17-C17</f>
        <v>92329331.179999828</v>
      </c>
      <c r="J17" s="3"/>
    </row>
    <row r="18" spans="1:10" x14ac:dyDescent="0.25">
      <c r="A18" s="1"/>
      <c r="B18" s="28"/>
      <c r="C18" s="2"/>
      <c r="D18" s="29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"/>
      <c r="D19" s="26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30">
        <v>174289942.94</v>
      </c>
      <c r="D20" s="21"/>
      <c r="E20" s="30">
        <f>+'[1]balanza de comparacion '!F153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30">
        <v>441309326.76999998</v>
      </c>
      <c r="D21" s="21"/>
      <c r="E21" s="30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30">
        <v>4859190</v>
      </c>
      <c r="D22" s="21"/>
      <c r="E22" s="30">
        <f>+'[1]balanza de comparacion '!F177</f>
        <v>4859190</v>
      </c>
      <c r="F22" s="2"/>
      <c r="G22" s="3">
        <f t="shared" si="0"/>
        <v>0</v>
      </c>
      <c r="H22" s="1"/>
      <c r="I22" s="3">
        <f>+E22-C22</f>
        <v>0</v>
      </c>
      <c r="J22" s="3"/>
    </row>
    <row r="23" spans="1:10" x14ac:dyDescent="0.25">
      <c r="A23" s="1"/>
      <c r="B23" s="19" t="s">
        <v>20</v>
      </c>
      <c r="C23" s="30">
        <v>88037358.370000005</v>
      </c>
      <c r="D23" s="21"/>
      <c r="E23" s="30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88037358.370000005</v>
      </c>
      <c r="F23" s="2"/>
      <c r="G23" s="3">
        <f t="shared" si="0"/>
        <v>0</v>
      </c>
      <c r="H23" s="1"/>
      <c r="I23" s="3">
        <f t="shared" si="1"/>
        <v>0</v>
      </c>
      <c r="J23" s="3"/>
    </row>
    <row r="24" spans="1:10" x14ac:dyDescent="0.25">
      <c r="A24" s="1"/>
      <c r="B24" s="19" t="s">
        <v>21</v>
      </c>
      <c r="C24" s="30">
        <v>122835965.21000002</v>
      </c>
      <c r="D24" s="21"/>
      <c r="E24" s="30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122835965.21000002</v>
      </c>
      <c r="F24" s="2"/>
      <c r="G24" s="3">
        <f t="shared" si="0"/>
        <v>0</v>
      </c>
      <c r="H24" s="1"/>
      <c r="I24" s="3">
        <f t="shared" si="1"/>
        <v>0</v>
      </c>
      <c r="J24" s="3"/>
    </row>
    <row r="25" spans="1:10" x14ac:dyDescent="0.25">
      <c r="A25" s="1"/>
      <c r="B25" s="19" t="s">
        <v>22</v>
      </c>
      <c r="C25" s="30">
        <v>3250891.75</v>
      </c>
      <c r="D25" s="21"/>
      <c r="E25" s="30">
        <f>+'[1]balanza de comparacion '!F182</f>
        <v>3250891.75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30">
        <v>1076716.6000000001</v>
      </c>
      <c r="D26" s="21"/>
      <c r="E26" s="30">
        <f>+'[1]balanza de comparacion '!F174</f>
        <v>1076716.6000000001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31">
        <v>-485815373.02999997</v>
      </c>
      <c r="D27" s="21"/>
      <c r="E27" s="31">
        <f>+-'[1]balanza de comparacion '!G181</f>
        <v>-488103107.80000001</v>
      </c>
      <c r="F27" s="32"/>
      <c r="G27" s="3">
        <f t="shared" si="0"/>
        <v>4.709062119075365E-3</v>
      </c>
      <c r="H27" s="1"/>
      <c r="I27" s="3">
        <f t="shared" si="1"/>
        <v>-2287734.7700000405</v>
      </c>
      <c r="J27" s="3"/>
    </row>
    <row r="28" spans="1:10" x14ac:dyDescent="0.25">
      <c r="A28" s="1"/>
      <c r="B28" s="14" t="s">
        <v>25</v>
      </c>
      <c r="C28" s="33">
        <v>349844018.61000013</v>
      </c>
      <c r="D28" s="26"/>
      <c r="E28" s="33">
        <f>SUM(E20:E27)</f>
        <v>347556283.84000009</v>
      </c>
      <c r="F28" s="34"/>
      <c r="G28" s="3">
        <f t="shared" si="0"/>
        <v>-6.5392993685862225E-3</v>
      </c>
      <c r="H28" s="1"/>
      <c r="I28" s="3">
        <f t="shared" si="1"/>
        <v>-2287734.7700000405</v>
      </c>
      <c r="J28" s="3"/>
    </row>
    <row r="29" spans="1:10" x14ac:dyDescent="0.25">
      <c r="A29" s="1"/>
      <c r="B29" s="14"/>
      <c r="C29" s="2"/>
      <c r="D29" s="26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"/>
      <c r="D30" s="26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30">
        <v>53991723.119999997</v>
      </c>
      <c r="D31" s="21"/>
      <c r="E31" s="30">
        <f>+'[1]balanza de comparacion '!F183</f>
        <v>63805347.509999998</v>
      </c>
      <c r="F31" s="2"/>
      <c r="G31" s="3">
        <f t="shared" ref="G31:G38" si="2">+I31/C31</f>
        <v>0.18176164461705738</v>
      </c>
      <c r="H31" s="1"/>
      <c r="I31" s="3">
        <f t="shared" ref="I31:I37" si="3">+E31-C31</f>
        <v>9813624.3900000006</v>
      </c>
      <c r="J31" s="3"/>
    </row>
    <row r="32" spans="1:10" x14ac:dyDescent="0.25">
      <c r="A32" s="1"/>
      <c r="B32" s="19" t="s">
        <v>28</v>
      </c>
      <c r="C32" s="30">
        <v>3180360.51</v>
      </c>
      <c r="D32" s="21"/>
      <c r="E32" s="30">
        <f>+'[1]balanza de comparacion '!F184</f>
        <v>2693966.38</v>
      </c>
      <c r="F32" s="2"/>
      <c r="G32" s="3">
        <f t="shared" si="2"/>
        <v>-0.15293679080426009</v>
      </c>
      <c r="H32" s="1"/>
      <c r="I32" s="3">
        <f t="shared" si="3"/>
        <v>-486394.12999999989</v>
      </c>
      <c r="J32" s="3"/>
    </row>
    <row r="33" spans="1:10" x14ac:dyDescent="0.25">
      <c r="A33" s="1"/>
      <c r="B33" s="19" t="s">
        <v>29</v>
      </c>
      <c r="C33" s="30">
        <v>0</v>
      </c>
      <c r="D33" s="21"/>
      <c r="E33" s="30">
        <v>0</v>
      </c>
      <c r="F33" s="2"/>
      <c r="G33" s="3"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30">
        <v>2778320</v>
      </c>
      <c r="D34" s="21"/>
      <c r="E34" s="30">
        <f>+'[1]balanza de comparacion '!F186</f>
        <v>2790320</v>
      </c>
      <c r="F34" s="2"/>
      <c r="G34" s="3">
        <f t="shared" si="2"/>
        <v>4.3191569005730079E-3</v>
      </c>
      <c r="H34" s="1"/>
      <c r="I34" s="3">
        <f t="shared" si="3"/>
        <v>12000</v>
      </c>
      <c r="J34" s="3"/>
    </row>
    <row r="35" spans="1:10" x14ac:dyDescent="0.25">
      <c r="A35" s="1"/>
      <c r="B35" s="19" t="s">
        <v>31</v>
      </c>
      <c r="C35" s="2">
        <v>17286468.809999999</v>
      </c>
      <c r="D35" s="21"/>
      <c r="E35" s="2">
        <f>+'[1]balanza de comparacion '!F187</f>
        <v>15707994.539999999</v>
      </c>
      <c r="F35" s="2"/>
      <c r="G35" s="3">
        <f t="shared" si="2"/>
        <v>-9.1312707491010114E-2</v>
      </c>
      <c r="H35" s="1"/>
      <c r="I35" s="3">
        <f t="shared" si="3"/>
        <v>-1578474.2699999996</v>
      </c>
      <c r="J35" s="3"/>
    </row>
    <row r="36" spans="1:10" x14ac:dyDescent="0.25">
      <c r="A36" s="1"/>
      <c r="B36" s="19" t="s">
        <v>32</v>
      </c>
      <c r="C36" s="2">
        <v>0</v>
      </c>
      <c r="D36" s="21"/>
      <c r="E36" s="2">
        <f>+'[1]balanza de comparacion '!F188</f>
        <v>30905.57</v>
      </c>
      <c r="F36" s="2"/>
      <c r="G36" s="3">
        <v>0</v>
      </c>
      <c r="H36" s="1"/>
      <c r="I36" s="3">
        <f t="shared" si="3"/>
        <v>30905.57</v>
      </c>
      <c r="J36" s="3"/>
    </row>
    <row r="37" spans="1:10" x14ac:dyDescent="0.25">
      <c r="A37" s="1"/>
      <c r="B37" s="14" t="s">
        <v>33</v>
      </c>
      <c r="C37" s="35">
        <v>77236872.439999998</v>
      </c>
      <c r="D37" s="26"/>
      <c r="E37" s="35">
        <f>SUM(E31:E36)</f>
        <v>85028534</v>
      </c>
      <c r="F37" s="35"/>
      <c r="G37" s="3">
        <f t="shared" si="2"/>
        <v>0.10088007597734887</v>
      </c>
      <c r="H37" s="1"/>
      <c r="I37" s="3">
        <f t="shared" si="3"/>
        <v>7791661.5600000024</v>
      </c>
      <c r="J37" s="3"/>
    </row>
    <row r="38" spans="1:10" ht="15.75" thickBot="1" x14ac:dyDescent="0.3">
      <c r="A38" s="1"/>
      <c r="B38" s="14" t="s">
        <v>34</v>
      </c>
      <c r="C38" s="36">
        <v>2503432151.4000001</v>
      </c>
      <c r="D38" s="26"/>
      <c r="E38" s="36">
        <f>+E17+E28+E37</f>
        <v>2601265409.3699999</v>
      </c>
      <c r="F38" s="37"/>
      <c r="G38" s="3">
        <f t="shared" si="2"/>
        <v>3.9079652274693476E-2</v>
      </c>
      <c r="H38" s="1"/>
      <c r="I38" s="3">
        <f>+E38-C38</f>
        <v>97833257.96999979</v>
      </c>
      <c r="J38" s="3"/>
    </row>
    <row r="39" spans="1:10" ht="15.75" thickTop="1" x14ac:dyDescent="0.25">
      <c r="A39" s="1"/>
      <c r="B39" s="28"/>
      <c r="C39" s="2"/>
      <c r="D39" s="29"/>
      <c r="E39" s="2"/>
      <c r="F39" s="2"/>
      <c r="G39" s="3"/>
      <c r="H39" s="1"/>
      <c r="I39" s="3"/>
      <c r="J39" s="3"/>
    </row>
    <row r="40" spans="1:10" x14ac:dyDescent="0.25">
      <c r="A40" s="14"/>
      <c r="B40" s="14" t="s">
        <v>35</v>
      </c>
      <c r="C40" s="35"/>
      <c r="D40" s="26"/>
      <c r="E40" s="35"/>
      <c r="F40" s="35"/>
      <c r="G40" s="26"/>
      <c r="H40" s="14"/>
      <c r="I40" s="14"/>
      <c r="J40" s="14"/>
    </row>
    <row r="41" spans="1:10" x14ac:dyDescent="0.25">
      <c r="A41" s="14"/>
      <c r="B41" s="14" t="s">
        <v>36</v>
      </c>
      <c r="C41" s="35"/>
      <c r="D41" s="26"/>
      <c r="E41" s="35"/>
      <c r="F41" s="35"/>
      <c r="G41" s="26"/>
      <c r="H41" s="14"/>
      <c r="I41" s="14"/>
      <c r="J41" s="14"/>
    </row>
    <row r="42" spans="1:10" x14ac:dyDescent="0.25">
      <c r="A42" s="14"/>
      <c r="B42" s="1" t="s">
        <v>37</v>
      </c>
      <c r="C42" s="2">
        <v>800483284.88999999</v>
      </c>
      <c r="D42" s="3"/>
      <c r="E42" s="2">
        <f>+'[1]balanza de comparacion '!G189</f>
        <v>767783389.62</v>
      </c>
      <c r="F42" s="2"/>
      <c r="G42" s="3">
        <f>+I42/C42</f>
        <v>-4.0850191237276741E-2</v>
      </c>
      <c r="H42" s="1"/>
      <c r="I42" s="3">
        <f t="shared" ref="I42:I47" si="4">+E42-C42</f>
        <v>-32699895.269999981</v>
      </c>
      <c r="J42" s="3"/>
    </row>
    <row r="43" spans="1:10" x14ac:dyDescent="0.25">
      <c r="A43" s="14"/>
      <c r="B43" s="1" t="s">
        <v>38</v>
      </c>
      <c r="C43" s="2">
        <v>1654539.49</v>
      </c>
      <c r="D43" s="3"/>
      <c r="E43" s="2">
        <f>+'[1]balanza de comparacion '!G208+'[1]balanza de comparacion '!G190</f>
        <v>1123077.07</v>
      </c>
      <c r="F43" s="2"/>
      <c r="G43" s="3">
        <f>+I43/C43</f>
        <v>-0.32121470851082551</v>
      </c>
      <c r="H43" s="1"/>
      <c r="I43" s="3">
        <f>+E43-C43</f>
        <v>-531462.41999999993</v>
      </c>
      <c r="J43" s="3"/>
    </row>
    <row r="44" spans="1:10" x14ac:dyDescent="0.25">
      <c r="A44" s="14"/>
      <c r="B44" s="1" t="s">
        <v>39</v>
      </c>
      <c r="C44" s="2">
        <v>0</v>
      </c>
      <c r="D44" s="3"/>
      <c r="E44" s="2">
        <f>+'[1]balanza de comparacion '!G196</f>
        <v>0</v>
      </c>
      <c r="F44" s="2"/>
      <c r="G44" s="3">
        <v>0</v>
      </c>
      <c r="H44" s="1"/>
      <c r="I44" s="3">
        <f t="shared" si="4"/>
        <v>0</v>
      </c>
      <c r="J44" s="3"/>
    </row>
    <row r="45" spans="1:10" x14ac:dyDescent="0.25">
      <c r="A45" s="14"/>
      <c r="B45" s="1" t="s">
        <v>40</v>
      </c>
      <c r="C45" s="2">
        <v>1620753.63</v>
      </c>
      <c r="D45" s="3"/>
      <c r="E45" s="2">
        <f>+'[1]balanza de comparacion '!G200</f>
        <v>1620753.63</v>
      </c>
      <c r="F45" s="2"/>
      <c r="G45" s="3">
        <f>+I45/C45</f>
        <v>0</v>
      </c>
      <c r="H45" s="1"/>
      <c r="I45" s="3">
        <f t="shared" si="4"/>
        <v>0</v>
      </c>
      <c r="J45" s="3"/>
    </row>
    <row r="46" spans="1:10" x14ac:dyDescent="0.25">
      <c r="A46" s="14"/>
      <c r="B46" s="1" t="s">
        <v>41</v>
      </c>
      <c r="C46" s="2">
        <v>1194805.27</v>
      </c>
      <c r="D46" s="3"/>
      <c r="E46" s="2">
        <f>+'[1]balanza de comparacion '!G201</f>
        <v>1194805.27</v>
      </c>
      <c r="F46" s="2"/>
      <c r="G46" s="3">
        <f>+I46/C46</f>
        <v>0</v>
      </c>
      <c r="H46" s="1"/>
      <c r="I46" s="3">
        <f t="shared" si="4"/>
        <v>0</v>
      </c>
      <c r="J46" s="3"/>
    </row>
    <row r="47" spans="1:10" x14ac:dyDescent="0.25">
      <c r="A47" s="14"/>
      <c r="B47" s="1" t="s">
        <v>42</v>
      </c>
      <c r="C47" s="2">
        <v>3255815.84</v>
      </c>
      <c r="D47" s="3"/>
      <c r="E47" s="2">
        <f>+'[1]balanza de comparacion '!G206</f>
        <v>3366568.03</v>
      </c>
      <c r="F47" s="2"/>
      <c r="G47" s="3">
        <f>+I47/C47</f>
        <v>3.4016724361166553E-2</v>
      </c>
      <c r="H47" s="1"/>
      <c r="I47" s="3">
        <f t="shared" si="4"/>
        <v>110752.18999999994</v>
      </c>
      <c r="J47" s="3"/>
    </row>
    <row r="48" spans="1:10" x14ac:dyDescent="0.25">
      <c r="A48" s="14"/>
      <c r="B48" s="1" t="s">
        <v>43</v>
      </c>
      <c r="C48" s="2">
        <v>164259585.24000001</v>
      </c>
      <c r="D48" s="3"/>
      <c r="E48" s="2">
        <f>+'[1]balanza de comparacion '!G207+'[1]balanza de comparacion '!G204</f>
        <v>78299359.269999996</v>
      </c>
      <c r="F48" s="2"/>
      <c r="G48" s="3">
        <f>+I48/C48</f>
        <v>-0.52331939012510809</v>
      </c>
      <c r="H48" s="1"/>
      <c r="I48" s="3">
        <f>+E48-C48</f>
        <v>-85960225.970000014</v>
      </c>
      <c r="J48" s="3"/>
    </row>
    <row r="49" spans="1:10" x14ac:dyDescent="0.25">
      <c r="A49" s="1"/>
      <c r="B49" s="14" t="s">
        <v>44</v>
      </c>
      <c r="C49" s="38">
        <v>972468784.36000001</v>
      </c>
      <c r="D49" s="26"/>
      <c r="E49" s="38">
        <f>SUM(E42:E48)</f>
        <v>853387952.88999999</v>
      </c>
      <c r="F49" s="37"/>
      <c r="G49" s="3">
        <f>+I49/C49</f>
        <v>-0.12245208626245968</v>
      </c>
      <c r="H49" s="1"/>
      <c r="I49" s="3">
        <f>+E49-C49</f>
        <v>-119080831.47000003</v>
      </c>
      <c r="J49" s="3"/>
    </row>
    <row r="50" spans="1:10" x14ac:dyDescent="0.25">
      <c r="A50" s="14"/>
      <c r="B50" s="14"/>
      <c r="C50" s="26"/>
      <c r="D50" s="26"/>
      <c r="E50" s="26"/>
      <c r="F50" s="14"/>
      <c r="G50" s="26"/>
      <c r="H50" s="14"/>
      <c r="I50" s="14"/>
      <c r="J50" s="14"/>
    </row>
    <row r="51" spans="1:10" x14ac:dyDescent="0.25">
      <c r="A51" s="14"/>
      <c r="B51" s="14" t="s">
        <v>45</v>
      </c>
      <c r="C51" s="37"/>
      <c r="D51" s="26"/>
      <c r="E51" s="37"/>
      <c r="F51" s="37"/>
      <c r="G51" s="3"/>
      <c r="H51" s="1"/>
      <c r="I51" s="14"/>
      <c r="J51" s="14"/>
    </row>
    <row r="52" spans="1:10" x14ac:dyDescent="0.25">
      <c r="A52" s="14"/>
      <c r="B52" s="1" t="s">
        <v>46</v>
      </c>
      <c r="C52" s="39">
        <v>0</v>
      </c>
      <c r="D52" s="3"/>
      <c r="E52" s="39">
        <v>0</v>
      </c>
      <c r="F52" s="40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41">
        <v>0</v>
      </c>
      <c r="D53" s="26"/>
      <c r="E53" s="41">
        <f>+E52</f>
        <v>0</v>
      </c>
      <c r="F53" s="37"/>
      <c r="G53" s="3">
        <v>0</v>
      </c>
      <c r="H53" s="1"/>
      <c r="I53" s="3">
        <f>+E53-C53</f>
        <v>0</v>
      </c>
      <c r="J53" s="3"/>
    </row>
    <row r="54" spans="1:10" x14ac:dyDescent="0.25">
      <c r="A54" s="14"/>
      <c r="B54" s="14" t="s">
        <v>48</v>
      </c>
      <c r="C54" s="41">
        <v>972468784.36000001</v>
      </c>
      <c r="D54" s="26"/>
      <c r="E54" s="41">
        <f>+E49</f>
        <v>853387952.88999999</v>
      </c>
      <c r="F54" s="37"/>
      <c r="G54" s="3">
        <f>+I54/C54</f>
        <v>-0.12245208626245968</v>
      </c>
      <c r="H54" s="1"/>
      <c r="I54" s="3">
        <f>+E54-C54</f>
        <v>-119080831.47000003</v>
      </c>
      <c r="J54" s="3"/>
    </row>
    <row r="55" spans="1:10" x14ac:dyDescent="0.25">
      <c r="A55" s="1"/>
      <c r="B55" s="28"/>
      <c r="C55" s="2"/>
      <c r="D55" s="29"/>
      <c r="E55" s="2"/>
      <c r="F55" s="2"/>
      <c r="G55" s="3"/>
      <c r="H55" s="1"/>
      <c r="I55" s="1"/>
      <c r="J55" s="1"/>
    </row>
    <row r="56" spans="1:10" x14ac:dyDescent="0.25">
      <c r="A56" s="14"/>
      <c r="B56" s="14" t="s">
        <v>49</v>
      </c>
      <c r="C56" s="35"/>
      <c r="D56" s="26"/>
      <c r="E56" s="35"/>
      <c r="F56" s="35"/>
      <c r="G56" s="26"/>
      <c r="H56" s="14"/>
      <c r="I56" s="14"/>
      <c r="J56" s="14"/>
    </row>
    <row r="57" spans="1:10" x14ac:dyDescent="0.25">
      <c r="A57" s="1"/>
      <c r="B57" s="19" t="s">
        <v>50</v>
      </c>
      <c r="C57" s="2">
        <v>7518717.21</v>
      </c>
      <c r="D57" s="21"/>
      <c r="E57" s="2">
        <f>+'[1]balanza de comprobacion post ci'!G188</f>
        <v>7518717.21</v>
      </c>
      <c r="F57" s="2"/>
      <c r="G57" s="3">
        <f>+I57/C57</f>
        <v>0</v>
      </c>
      <c r="H57" s="1"/>
      <c r="I57" s="3">
        <f>+E57-C57</f>
        <v>0</v>
      </c>
      <c r="J57" s="3"/>
    </row>
    <row r="58" spans="1:10" x14ac:dyDescent="0.25">
      <c r="A58" s="1"/>
      <c r="B58" s="19" t="s">
        <v>51</v>
      </c>
      <c r="C58" s="2">
        <v>1813465711.1699998</v>
      </c>
      <c r="D58" s="21"/>
      <c r="E58" s="2">
        <f>+'[1]balanza de comparacion '!G210+'[1]balanza de comparacion '!G212+'[1]balanza de comprobacion post ci'!G191+'[1]balanza de comprobacion post ci'!G192+'[1]balanza de comprobacion post ci'!G193</f>
        <v>1813459644.26</v>
      </c>
      <c r="F58" s="2"/>
      <c r="G58" s="3">
        <f>+I58/C58</f>
        <v>-3.3454781981696267E-6</v>
      </c>
      <c r="H58" s="1"/>
      <c r="I58" s="3">
        <f>+E58-C58</f>
        <v>-6066.9099998474121</v>
      </c>
      <c r="J58" s="3"/>
    </row>
    <row r="59" spans="1:10" x14ac:dyDescent="0.25">
      <c r="A59" s="1"/>
      <c r="B59" s="19" t="s">
        <v>52</v>
      </c>
      <c r="C59" s="42">
        <v>-290021061.33999979</v>
      </c>
      <c r="D59" s="21"/>
      <c r="E59" s="42">
        <f>+'[1]Estado de Resultados'!F228</f>
        <v>-73100904.989999831</v>
      </c>
      <c r="F59" s="43"/>
      <c r="G59" s="3">
        <f>+I59/C59</f>
        <v>-0.74794621931163274</v>
      </c>
      <c r="H59" s="1"/>
      <c r="I59" s="3">
        <f>+E59-C59</f>
        <v>216920156.34999996</v>
      </c>
      <c r="J59" s="3"/>
    </row>
    <row r="60" spans="1:10" x14ac:dyDescent="0.25">
      <c r="A60" s="14"/>
      <c r="B60" s="14" t="s">
        <v>53</v>
      </c>
      <c r="C60" s="41">
        <v>1530963367.04</v>
      </c>
      <c r="D60" s="26"/>
      <c r="E60" s="41">
        <f>SUM(E57:E59)</f>
        <v>1747877456.4800003</v>
      </c>
      <c r="F60" s="37"/>
      <c r="G60" s="3">
        <f>+I60/C60</f>
        <v>0.14168470265842287</v>
      </c>
      <c r="H60" s="1"/>
      <c r="I60" s="3">
        <f>+E60-C60</f>
        <v>216914089.4400003</v>
      </c>
      <c r="J60" s="3"/>
    </row>
    <row r="61" spans="1:10" ht="15.75" thickBot="1" x14ac:dyDescent="0.3">
      <c r="A61" s="14"/>
      <c r="B61" s="14" t="s">
        <v>54</v>
      </c>
      <c r="C61" s="36">
        <v>2503432151.4000001</v>
      </c>
      <c r="D61" s="26"/>
      <c r="E61" s="36">
        <f>+E54+E60</f>
        <v>2601265409.3700004</v>
      </c>
      <c r="F61" s="37"/>
      <c r="G61" s="3">
        <f>+I61/C61</f>
        <v>3.9079652274693663E-2</v>
      </c>
      <c r="H61" s="1"/>
      <c r="I61" s="3">
        <f>+E61-C61</f>
        <v>97833257.970000267</v>
      </c>
      <c r="J61" s="3"/>
    </row>
    <row r="62" spans="1:10" ht="15.75" thickTop="1" x14ac:dyDescent="0.25">
      <c r="A62" s="1"/>
      <c r="B62" s="1"/>
      <c r="C62" s="1"/>
      <c r="D62" s="1"/>
      <c r="E62" s="2" t="s">
        <v>55</v>
      </c>
      <c r="F62" s="2"/>
      <c r="G62" s="3"/>
      <c r="H62" s="1"/>
      <c r="I62" s="1"/>
      <c r="J62" s="1"/>
    </row>
    <row r="63" spans="1:10" x14ac:dyDescent="0.25">
      <c r="A63" s="44"/>
      <c r="B63" s="44"/>
      <c r="C63" s="44"/>
      <c r="D63" s="44"/>
      <c r="E63" s="44"/>
      <c r="F63" s="44"/>
      <c r="G63" s="45"/>
      <c r="H63" s="44"/>
      <c r="I63" s="44"/>
      <c r="J63" s="44"/>
    </row>
    <row r="64" spans="1:10" x14ac:dyDescent="0.25">
      <c r="A64" s="44"/>
      <c r="B64" s="1"/>
      <c r="C64" s="1"/>
      <c r="D64" s="1"/>
      <c r="E64" s="2"/>
      <c r="F64" s="2"/>
      <c r="G64" s="3"/>
      <c r="H64" s="1"/>
      <c r="I64" s="1"/>
      <c r="J64" s="44"/>
    </row>
    <row r="65" spans="1:10" x14ac:dyDescent="0.25">
      <c r="A65" s="46"/>
      <c r="B65" s="1"/>
      <c r="C65" s="1"/>
      <c r="D65" s="1"/>
      <c r="E65" s="2"/>
      <c r="F65" s="2"/>
      <c r="G65" s="3"/>
      <c r="H65" s="1"/>
      <c r="I65" s="1"/>
      <c r="J65" s="46"/>
    </row>
    <row r="66" spans="1:10" x14ac:dyDescent="0.25">
      <c r="A66" s="46"/>
      <c r="B66" s="47" t="s">
        <v>56</v>
      </c>
      <c r="C66" s="44"/>
      <c r="D66" s="44"/>
      <c r="E66" s="44"/>
      <c r="F66" s="48" t="s">
        <v>57</v>
      </c>
      <c r="G66" s="48"/>
      <c r="H66" s="48"/>
      <c r="I66" s="48"/>
      <c r="J66" s="46"/>
    </row>
    <row r="67" spans="1:10" x14ac:dyDescent="0.25">
      <c r="B67" s="49" t="s">
        <v>58</v>
      </c>
      <c r="C67" s="49"/>
      <c r="D67" s="49"/>
      <c r="E67" s="49"/>
      <c r="F67" s="50" t="s">
        <v>59</v>
      </c>
      <c r="G67" s="50"/>
      <c r="H67" s="50"/>
      <c r="I67" s="50"/>
      <c r="J67" s="4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</row>
    <row r="70" spans="1:10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</row>
    <row r="71" spans="1:10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/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 t="s">
        <v>55</v>
      </c>
      <c r="F74" s="2"/>
      <c r="G74" s="3"/>
      <c r="H74" s="1"/>
      <c r="I74" s="1"/>
      <c r="J74" s="1"/>
    </row>
    <row r="75" spans="1:10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</row>
    <row r="76" spans="1:10" x14ac:dyDescent="0.25">
      <c r="A76" s="1"/>
      <c r="B76" s="1"/>
      <c r="C76" s="1"/>
      <c r="D76" s="1"/>
      <c r="E76" s="2"/>
      <c r="F76" s="2"/>
      <c r="G76" s="3"/>
      <c r="H76" s="1"/>
      <c r="I76" s="1"/>
      <c r="J76" s="1"/>
    </row>
    <row r="77" spans="1:10" x14ac:dyDescent="0.25">
      <c r="A77" s="1"/>
      <c r="B77" s="1"/>
      <c r="C77" s="1"/>
      <c r="D77" s="1"/>
      <c r="E77" s="2"/>
      <c r="F77" s="2"/>
      <c r="G77" s="3"/>
      <c r="H77" s="1"/>
      <c r="I77" s="1"/>
      <c r="J77" s="1"/>
    </row>
  </sheetData>
  <mergeCells count="10">
    <mergeCell ref="F67:I67"/>
    <mergeCell ref="A69:J69"/>
    <mergeCell ref="A70:J70"/>
    <mergeCell ref="A71:J71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2025-07-14T18:27:48Z</dcterms:created>
  <dcterms:modified xsi:type="dcterms:W3CDTF">2025-07-14T18:28:24Z</dcterms:modified>
</cp:coreProperties>
</file>