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MAYO\"/>
    </mc:Choice>
  </mc:AlternateContent>
  <bookViews>
    <workbookView xWindow="0" yWindow="0" windowWidth="20490" windowHeight="75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8" i="1" s="1"/>
  <c r="G58" i="1" s="1"/>
  <c r="E57" i="1"/>
  <c r="I57" i="1" s="1"/>
  <c r="G57" i="1" s="1"/>
  <c r="E56" i="1"/>
  <c r="I56" i="1" s="1"/>
  <c r="G56" i="1" s="1"/>
  <c r="I52" i="1"/>
  <c r="E52" i="1"/>
  <c r="I51" i="1"/>
  <c r="I47" i="1"/>
  <c r="G47" i="1" s="1"/>
  <c r="E47" i="1"/>
  <c r="E46" i="1"/>
  <c r="I46" i="1" s="1"/>
  <c r="G46" i="1" s="1"/>
  <c r="E45" i="1"/>
  <c r="I45" i="1" s="1"/>
  <c r="G45" i="1" s="1"/>
  <c r="E44" i="1"/>
  <c r="I44" i="1" s="1"/>
  <c r="G44" i="1" s="1"/>
  <c r="E43" i="1"/>
  <c r="I43" i="1" s="1"/>
  <c r="E42" i="1"/>
  <c r="E48" i="1" s="1"/>
  <c r="E41" i="1"/>
  <c r="I41" i="1" s="1"/>
  <c r="G41" i="1" s="1"/>
  <c r="I35" i="1"/>
  <c r="G35" i="1"/>
  <c r="E35" i="1"/>
  <c r="E34" i="1"/>
  <c r="I34" i="1" s="1"/>
  <c r="G34" i="1" s="1"/>
  <c r="I33" i="1"/>
  <c r="E32" i="1"/>
  <c r="I32" i="1" s="1"/>
  <c r="G32" i="1" s="1"/>
  <c r="E31" i="1"/>
  <c r="E36" i="1" s="1"/>
  <c r="I36" i="1" s="1"/>
  <c r="G36" i="1" s="1"/>
  <c r="I27" i="1"/>
  <c r="G27" i="1"/>
  <c r="E27" i="1"/>
  <c r="E26" i="1"/>
  <c r="I26" i="1" s="1"/>
  <c r="G26" i="1" s="1"/>
  <c r="I25" i="1"/>
  <c r="G25" i="1" s="1"/>
  <c r="E25" i="1"/>
  <c r="E24" i="1"/>
  <c r="I24" i="1" s="1"/>
  <c r="G24" i="1" s="1"/>
  <c r="E23" i="1"/>
  <c r="I23" i="1" s="1"/>
  <c r="G23" i="1" s="1"/>
  <c r="E22" i="1"/>
  <c r="I22" i="1" s="1"/>
  <c r="G22" i="1" s="1"/>
  <c r="E21" i="1"/>
  <c r="I21" i="1" s="1"/>
  <c r="G21" i="1" s="1"/>
  <c r="I20" i="1"/>
  <c r="G20" i="1"/>
  <c r="E20" i="1"/>
  <c r="E28" i="1" s="1"/>
  <c r="I28" i="1" s="1"/>
  <c r="G28" i="1" s="1"/>
  <c r="E16" i="1"/>
  <c r="I16" i="1" s="1"/>
  <c r="G16" i="1" s="1"/>
  <c r="I15" i="1"/>
  <c r="G15" i="1" s="1"/>
  <c r="E15" i="1"/>
  <c r="E14" i="1"/>
  <c r="I14" i="1" s="1"/>
  <c r="G14" i="1" s="1"/>
  <c r="E53" i="1" l="1"/>
  <c r="I48" i="1"/>
  <c r="G48" i="1" s="1"/>
  <c r="I42" i="1"/>
  <c r="G42" i="1" s="1"/>
  <c r="E59" i="1"/>
  <c r="I59" i="1" s="1"/>
  <c r="G59" i="1" s="1"/>
  <c r="E17" i="1"/>
  <c r="I31" i="1"/>
  <c r="G31" i="1" s="1"/>
  <c r="E60" i="1" l="1"/>
  <c r="I60" i="1" s="1"/>
  <c r="G60" i="1" s="1"/>
  <c r="I53" i="1"/>
  <c r="G53" i="1" s="1"/>
  <c r="I17" i="1"/>
  <c r="G17" i="1" s="1"/>
  <c r="E37" i="1"/>
  <c r="I37" i="1" s="1"/>
  <c r="G37" i="1" s="1"/>
</calcChain>
</file>

<file path=xl/sharedStrings.xml><?xml version="1.0" encoding="utf-8"?>
<sst xmlns="http://schemas.openxmlformats.org/spreadsheetml/2006/main" count="60" uniqueCount="59">
  <si>
    <t>COMEDORES ECONOMICOS DEL ESTADO</t>
  </si>
  <si>
    <t>BALANCE GENERAL</t>
  </si>
  <si>
    <t>AL 31 DE MAYO 2025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</si>
  <si>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</si>
  <si>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</si>
  <si>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</si>
  <si>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</si>
  <si>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ABRIL 2025</t>
  </si>
  <si>
    <t>MAYO 2025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</si>
  <si>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</si>
  <si>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</si>
  <si>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</si>
  <si>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</si>
  <si>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</si>
  <si>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</si>
  <si>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</si>
  <si>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</si>
  <si>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</si>
  <si>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</si>
  <si>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</si>
  <si>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</si>
  <si>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</si>
  <si>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</si>
  <si>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</si>
  <si>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</si>
  <si>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</si>
  <si>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</si>
  <si>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</si>
  <si>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</si>
  <si>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</si>
  <si>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</si>
  <si>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</si>
  <si>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</si>
  <si>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</si>
  <si>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</si>
  <si>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</si>
  <si>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</si>
  <si>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</si>
  <si>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</si>
  <si>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</si>
  <si>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</si>
  <si>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</si>
  <si>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</si>
  <si>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</si>
  <si>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</si>
  <si>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</si>
  <si>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</si>
  <si>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</si>
  <si>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</si>
  <si>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</si>
  <si>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</si>
  <si>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</si>
  <si>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</si>
  <si>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</si>
  <si>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</si>
  <si>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Ruth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</si>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</sst>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1729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1000125</xdr:colOff>
      <xdr:row>0</xdr:row>
      <xdr:rowOff>133350</xdr:rowOff>
    </xdr:from>
    <xdr:to>
      <xdr:col>4</xdr:col>
      <xdr:colOff>602377</xdr:colOff>
      <xdr:row>5</xdr:row>
      <xdr:rowOff>95250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3335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68</xdr:row>
      <xdr:rowOff>123825</xdr:rowOff>
    </xdr:from>
    <xdr:to>
      <xdr:col>8</xdr:col>
      <xdr:colOff>428625</xdr:colOff>
      <xdr:row>73</xdr:row>
      <xdr:rowOff>47625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2868275"/>
          <a:ext cx="87630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INFORMACIONES%202025/ESTADOS%20FINANCIEROS%202025/ESTADOS%20FINANCIEROS%20AL%2031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3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111510009.06</v>
          </cell>
        </row>
        <row r="129">
          <cell r="K129">
            <v>1819525639.7199998</v>
          </cell>
        </row>
        <row r="149">
          <cell r="K149">
            <v>145315611.57000005</v>
          </cell>
        </row>
        <row r="153">
          <cell r="F153">
            <v>174289942.94</v>
          </cell>
        </row>
        <row r="154">
          <cell r="F154">
            <v>74764696.140000001</v>
          </cell>
        </row>
        <row r="155">
          <cell r="F155">
            <v>23501450.850000001</v>
          </cell>
        </row>
        <row r="156">
          <cell r="F156">
            <v>2478900.7799999998</v>
          </cell>
        </row>
        <row r="157">
          <cell r="F157">
            <v>7573502.0099999998</v>
          </cell>
        </row>
        <row r="158">
          <cell r="F158">
            <v>1696002.49</v>
          </cell>
        </row>
        <row r="159">
          <cell r="F159">
            <v>11233166.560000001</v>
          </cell>
        </row>
        <row r="160">
          <cell r="F160">
            <v>1268360.9099999999</v>
          </cell>
        </row>
        <row r="161">
          <cell r="F161">
            <v>185657.18</v>
          </cell>
        </row>
        <row r="162">
          <cell r="F162">
            <v>194297090.05000001</v>
          </cell>
        </row>
        <row r="163">
          <cell r="F163">
            <v>569282.9</v>
          </cell>
        </row>
        <row r="164">
          <cell r="F164">
            <v>29140094.02</v>
          </cell>
        </row>
        <row r="165">
          <cell r="F165">
            <v>220347463.94999999</v>
          </cell>
        </row>
        <row r="166">
          <cell r="F166">
            <v>261238.2</v>
          </cell>
        </row>
        <row r="167">
          <cell r="F167">
            <v>162376.43</v>
          </cell>
        </row>
        <row r="168">
          <cell r="F168">
            <v>1196402.26</v>
          </cell>
        </row>
        <row r="169">
          <cell r="F169">
            <v>3748421.51</v>
          </cell>
        </row>
        <row r="170">
          <cell r="F170">
            <v>233254.2</v>
          </cell>
        </row>
        <row r="171">
          <cell r="F171">
            <v>3663769.61</v>
          </cell>
        </row>
        <row r="172">
          <cell r="F172">
            <v>2014899.76</v>
          </cell>
        </row>
        <row r="173">
          <cell r="F173">
            <v>5119925.2699999996</v>
          </cell>
        </row>
        <row r="174">
          <cell r="F174">
            <v>1076716.6000000001</v>
          </cell>
        </row>
        <row r="175">
          <cell r="F175">
            <v>18158963.199999999</v>
          </cell>
        </row>
        <row r="176">
          <cell r="F176">
            <v>25366442.140000001</v>
          </cell>
        </row>
        <row r="177">
          <cell r="F177">
            <v>4859190</v>
          </cell>
        </row>
        <row r="178">
          <cell r="F178">
            <v>24218249.920000002</v>
          </cell>
        </row>
        <row r="179">
          <cell r="F179">
            <v>902700</v>
          </cell>
        </row>
        <row r="180">
          <cell r="F180">
            <v>80340.009999999995</v>
          </cell>
        </row>
        <row r="181">
          <cell r="G181">
            <v>485815373.02999997</v>
          </cell>
        </row>
        <row r="182">
          <cell r="F182">
            <v>3250891.75</v>
          </cell>
        </row>
        <row r="183">
          <cell r="F183">
            <v>53991723.119999997</v>
          </cell>
        </row>
        <row r="184">
          <cell r="F184">
            <v>3180360.51</v>
          </cell>
        </row>
        <row r="186">
          <cell r="F186">
            <v>2778320</v>
          </cell>
        </row>
        <row r="187">
          <cell r="F187">
            <v>17286468.809999999</v>
          </cell>
        </row>
        <row r="188">
          <cell r="G188">
            <v>800483284.88999999</v>
          </cell>
        </row>
        <row r="189">
          <cell r="G189">
            <v>1654539.49</v>
          </cell>
        </row>
        <row r="195">
          <cell r="G195">
            <v>0</v>
          </cell>
        </row>
        <row r="199">
          <cell r="G199">
            <v>1620753.63</v>
          </cell>
        </row>
        <row r="200">
          <cell r="G200">
            <v>1194805.27</v>
          </cell>
        </row>
        <row r="203">
          <cell r="G203">
            <v>164232879.05000001</v>
          </cell>
        </row>
        <row r="205">
          <cell r="G205">
            <v>3255815.84</v>
          </cell>
        </row>
        <row r="206">
          <cell r="G206">
            <v>26706.19</v>
          </cell>
        </row>
        <row r="207">
          <cell r="G207">
            <v>0</v>
          </cell>
        </row>
        <row r="209">
          <cell r="G209">
            <v>1809598943.0999999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0</v>
          </cell>
        </row>
        <row r="191">
          <cell r="G191">
            <v>3866768.07</v>
          </cell>
        </row>
        <row r="192">
          <cell r="G192">
            <v>0</v>
          </cell>
        </row>
      </sheetData>
      <sheetData sheetId="5">
        <row r="226">
          <cell r="F226">
            <v>-290021061.33999979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B1" workbookViewId="0">
      <selection activeCell="B3" sqref="B3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1.140625" bestFit="1" customWidth="1"/>
    <col min="9" max="9" width="14.1406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14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178032529.75</v>
      </c>
      <c r="D14" s="21"/>
      <c r="E14" s="22">
        <f>+'[1]balanza de comparacion '!K23</f>
        <v>111510009.06</v>
      </c>
      <c r="F14" s="23"/>
      <c r="G14" s="3">
        <f>+I14/C14</f>
        <v>-0.3736537406024249</v>
      </c>
      <c r="H14" s="1"/>
      <c r="I14" s="3">
        <f>+E14-C14</f>
        <v>-66522520.689999998</v>
      </c>
      <c r="J14" s="3"/>
    </row>
    <row r="15" spans="1:10" x14ac:dyDescent="0.25">
      <c r="A15" s="1"/>
      <c r="B15" s="19" t="s">
        <v>13</v>
      </c>
      <c r="C15" s="20">
        <v>1801420049.7199998</v>
      </c>
      <c r="D15" s="21"/>
      <c r="E15" s="24">
        <f>+'[1]balanza de comparacion '!K129</f>
        <v>1819525639.7199998</v>
      </c>
      <c r="F15" s="25"/>
      <c r="G15" s="3">
        <f>+I15/C15</f>
        <v>1.0050731922748505E-2</v>
      </c>
      <c r="H15" s="1"/>
      <c r="I15" s="3">
        <f>+E15-C15</f>
        <v>18105590</v>
      </c>
      <c r="J15" s="3"/>
    </row>
    <row r="16" spans="1:10" x14ac:dyDescent="0.25">
      <c r="A16" s="1"/>
      <c r="B16" s="19" t="s">
        <v>14</v>
      </c>
      <c r="C16" s="20">
        <v>146830879.85000002</v>
      </c>
      <c r="D16" s="21"/>
      <c r="E16" s="22">
        <f>+'[1]balanza de comparacion '!K149</f>
        <v>145315611.57000005</v>
      </c>
      <c r="F16" s="23"/>
      <c r="G16" s="3">
        <f>+I16/C16</f>
        <v>-1.0319820200954623E-2</v>
      </c>
      <c r="H16" s="1"/>
      <c r="I16" s="3">
        <f>+E16-C16</f>
        <v>-1515268.2799999714</v>
      </c>
      <c r="J16" s="3"/>
    </row>
    <row r="17" spans="1:10" x14ac:dyDescent="0.25">
      <c r="A17" s="1"/>
      <c r="B17" s="14" t="s">
        <v>15</v>
      </c>
      <c r="C17" s="26">
        <v>2126283459.3199997</v>
      </c>
      <c r="D17" s="27"/>
      <c r="E17" s="26">
        <f>SUM(E14:E16)</f>
        <v>2076351260.3499999</v>
      </c>
      <c r="F17" s="28"/>
      <c r="G17" s="3">
        <f>+I17/C17</f>
        <v>-2.3483321920760487E-2</v>
      </c>
      <c r="H17" s="1"/>
      <c r="I17" s="3">
        <f>+E17-C17</f>
        <v>-49932198.96999979</v>
      </c>
      <c r="J17" s="3"/>
    </row>
    <row r="18" spans="1:10" x14ac:dyDescent="0.25">
      <c r="A18" s="1"/>
      <c r="B18" s="29"/>
      <c r="C18" s="30"/>
      <c r="D18" s="30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7"/>
      <c r="D19" s="27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20">
        <v>174289942.94</v>
      </c>
      <c r="D20" s="21"/>
      <c r="E20" s="31">
        <f>+'[1]balanza de comparacion '!F153</f>
        <v>174289942.94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20">
        <v>441309326.76999998</v>
      </c>
      <c r="D21" s="21"/>
      <c r="E21" s="31">
        <f>+'[1]balanza de comparacion '!F162+'[1]balanza de comparacion '!F165+'[1]balanza de comparacion '!F170+'[1]balanza de comparacion '!F176+'[1]balanza de comparacion '!F167+'[1]balanza de comparacion '!F179</f>
        <v>441309326.76999998</v>
      </c>
      <c r="F21" s="2"/>
      <c r="G21" s="3">
        <f t="shared" si="0"/>
        <v>0</v>
      </c>
      <c r="H21" s="1"/>
      <c r="I21" s="3">
        <f t="shared" si="1"/>
        <v>0</v>
      </c>
      <c r="J21" s="3"/>
    </row>
    <row r="22" spans="1:10" x14ac:dyDescent="0.25">
      <c r="A22" s="1"/>
      <c r="B22" s="19" t="s">
        <v>19</v>
      </c>
      <c r="C22" s="20">
        <v>4859190</v>
      </c>
      <c r="D22" s="21"/>
      <c r="E22" s="31">
        <f>+'[1]balanza de comparacion '!F177</f>
        <v>4859190</v>
      </c>
      <c r="F22" s="2"/>
      <c r="G22" s="3">
        <f t="shared" si="0"/>
        <v>0</v>
      </c>
      <c r="H22" s="1"/>
      <c r="I22" s="3">
        <f>+E22-C22</f>
        <v>0</v>
      </c>
      <c r="J22" s="3"/>
    </row>
    <row r="23" spans="1:10" x14ac:dyDescent="0.25">
      <c r="A23" s="1"/>
      <c r="B23" s="19" t="s">
        <v>20</v>
      </c>
      <c r="C23" s="20">
        <v>88037358.370000005</v>
      </c>
      <c r="D23" s="21"/>
      <c r="E23" s="31">
        <f>+'[1]balanza de comparacion '!F157+'[1]balanza de comparacion '!F160+'[1]balanza de comparacion '!F164+'[1]balanza de comparacion '!F169+'[1]balanza de comparacion '!F171+'[1]balanza de comparacion '!F175+'[1]balanza de comparacion '!F178+'[1]balanza de comparacion '!F161+'[1]balanza de comparacion '!F180</f>
        <v>88037358.370000005</v>
      </c>
      <c r="F23" s="2"/>
      <c r="G23" s="3">
        <f t="shared" si="0"/>
        <v>0</v>
      </c>
      <c r="H23" s="1"/>
      <c r="I23" s="3">
        <f t="shared" si="1"/>
        <v>0</v>
      </c>
      <c r="J23" s="3"/>
    </row>
    <row r="24" spans="1:10" x14ac:dyDescent="0.25">
      <c r="A24" s="1"/>
      <c r="B24" s="19" t="s">
        <v>21</v>
      </c>
      <c r="C24" s="20">
        <v>122835965.21000002</v>
      </c>
      <c r="D24" s="21"/>
      <c r="E24" s="31">
        <f>+'[1]balanza de comparacion '!F154+'[1]balanza de comparacion '!F155+'[1]balanza de comparacion '!F156+'[1]balanza de comparacion '!F158+'[1]balanza de comparacion '!F159+'[1]balanza de comparacion '!F163+'[1]balanza de comparacion '!F166+'[1]balanza de comparacion '!F168+'[1]balanza de comparacion '!F172+'[1]balanza de comparacion '!F173</f>
        <v>122835965.21000002</v>
      </c>
      <c r="F24" s="2"/>
      <c r="G24" s="3">
        <f t="shared" si="0"/>
        <v>0</v>
      </c>
      <c r="H24" s="1"/>
      <c r="I24" s="3">
        <f t="shared" si="1"/>
        <v>0</v>
      </c>
      <c r="J24" s="3"/>
    </row>
    <row r="25" spans="1:10" x14ac:dyDescent="0.25">
      <c r="A25" s="1"/>
      <c r="B25" s="19" t="s">
        <v>22</v>
      </c>
      <c r="C25" s="20">
        <v>3250891.75</v>
      </c>
      <c r="D25" s="21"/>
      <c r="E25" s="31">
        <f>+'[1]balanza de comparacion '!F182</f>
        <v>3250891.75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20">
        <v>1076716.6000000001</v>
      </c>
      <c r="D26" s="21"/>
      <c r="E26" s="31">
        <f>+'[1]balanza de comparacion '!F174</f>
        <v>1076716.6000000001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9" t="s">
        <v>24</v>
      </c>
      <c r="C27" s="20">
        <v>-483505833.89999998</v>
      </c>
      <c r="D27" s="21"/>
      <c r="E27" s="32">
        <f>+-'[1]balanza de comparacion '!G181</f>
        <v>-485815373.02999997</v>
      </c>
      <c r="F27" s="33"/>
      <c r="G27" s="3">
        <f t="shared" si="0"/>
        <v>4.7766520444459844E-3</v>
      </c>
      <c r="H27" s="1"/>
      <c r="I27" s="3">
        <f t="shared" si="1"/>
        <v>-2309539.1299999952</v>
      </c>
      <c r="J27" s="3"/>
    </row>
    <row r="28" spans="1:10" x14ac:dyDescent="0.25">
      <c r="A28" s="1"/>
      <c r="B28" s="14" t="s">
        <v>25</v>
      </c>
      <c r="C28" s="34">
        <v>352153557.74000013</v>
      </c>
      <c r="D28" s="27"/>
      <c r="E28" s="34">
        <f>SUM(E20:E27)</f>
        <v>349844018.61000013</v>
      </c>
      <c r="F28" s="35"/>
      <c r="G28" s="3">
        <f t="shared" si="0"/>
        <v>-6.5583296810113731E-3</v>
      </c>
      <c r="H28" s="1"/>
      <c r="I28" s="3">
        <f t="shared" si="1"/>
        <v>-2309539.1299999952</v>
      </c>
      <c r="J28" s="3"/>
    </row>
    <row r="29" spans="1:10" x14ac:dyDescent="0.25">
      <c r="A29" s="1"/>
      <c r="B29" s="14"/>
      <c r="C29" s="27"/>
      <c r="D29" s="27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7"/>
      <c r="D30" s="27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20">
        <v>53991723.119999997</v>
      </c>
      <c r="D31" s="21"/>
      <c r="E31" s="31">
        <f>+'[1]balanza de comparacion '!F183</f>
        <v>53991723.119999997</v>
      </c>
      <c r="F31" s="2"/>
      <c r="G31" s="3">
        <f t="shared" ref="G31:G37" si="2">+I31/C31</f>
        <v>0</v>
      </c>
      <c r="H31" s="1"/>
      <c r="I31" s="3">
        <f t="shared" ref="I31:I36" si="3">+E31-C31</f>
        <v>0</v>
      </c>
      <c r="J31" s="3"/>
    </row>
    <row r="32" spans="1:10" x14ac:dyDescent="0.25">
      <c r="A32" s="1"/>
      <c r="B32" s="19" t="s">
        <v>28</v>
      </c>
      <c r="C32" s="20">
        <v>3682967.77</v>
      </c>
      <c r="D32" s="21"/>
      <c r="E32" s="31">
        <f>+'[1]balanza de comparacion '!F184</f>
        <v>3180360.51</v>
      </c>
      <c r="F32" s="2"/>
      <c r="G32" s="3">
        <f t="shared" si="2"/>
        <v>-0.1364680039000179</v>
      </c>
      <c r="H32" s="1"/>
      <c r="I32" s="3">
        <f t="shared" si="3"/>
        <v>-502607.26000000024</v>
      </c>
      <c r="J32" s="3"/>
    </row>
    <row r="33" spans="1:10" x14ac:dyDescent="0.25">
      <c r="A33" s="1"/>
      <c r="B33" s="19" t="s">
        <v>29</v>
      </c>
      <c r="C33" s="20">
        <v>0</v>
      </c>
      <c r="D33" s="21"/>
      <c r="E33" s="31">
        <v>0</v>
      </c>
      <c r="F33" s="2"/>
      <c r="G33" s="3"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20">
        <v>2778320</v>
      </c>
      <c r="D34" s="21"/>
      <c r="E34" s="31">
        <f>+'[1]balanza de comparacion '!F186</f>
        <v>2778320</v>
      </c>
      <c r="F34" s="2"/>
      <c r="G34" s="3">
        <f t="shared" si="2"/>
        <v>0</v>
      </c>
      <c r="H34" s="1"/>
      <c r="I34" s="3">
        <f t="shared" si="3"/>
        <v>0</v>
      </c>
      <c r="J34" s="3"/>
    </row>
    <row r="35" spans="1:10" x14ac:dyDescent="0.25">
      <c r="A35" s="1"/>
      <c r="B35" s="19" t="s">
        <v>31</v>
      </c>
      <c r="C35" s="20">
        <v>17288681.449999999</v>
      </c>
      <c r="D35" s="21"/>
      <c r="E35" s="2">
        <f>+'[1]balanza de comparacion '!F187</f>
        <v>17286468.809999999</v>
      </c>
      <c r="F35" s="2"/>
      <c r="G35" s="3">
        <f t="shared" si="2"/>
        <v>-1.2798199830332325E-4</v>
      </c>
      <c r="H35" s="1"/>
      <c r="I35" s="3">
        <f t="shared" si="3"/>
        <v>-2212.640000000596</v>
      </c>
      <c r="J35" s="3"/>
    </row>
    <row r="36" spans="1:10" x14ac:dyDescent="0.25">
      <c r="A36" s="1"/>
      <c r="B36" s="14" t="s">
        <v>32</v>
      </c>
      <c r="C36" s="36">
        <v>77741692.340000004</v>
      </c>
      <c r="D36" s="27"/>
      <c r="E36" s="36">
        <f>SUM(E31:E35)</f>
        <v>77236872.439999998</v>
      </c>
      <c r="F36" s="36"/>
      <c r="G36" s="3">
        <f t="shared" si="2"/>
        <v>-6.4935542924920838E-3</v>
      </c>
      <c r="H36" s="1"/>
      <c r="I36" s="3">
        <f t="shared" si="3"/>
        <v>-504819.90000000596</v>
      </c>
      <c r="J36" s="3"/>
    </row>
    <row r="37" spans="1:10" ht="15.75" thickBot="1" x14ac:dyDescent="0.3">
      <c r="A37" s="1"/>
      <c r="B37" s="14" t="s">
        <v>33</v>
      </c>
      <c r="C37" s="37">
        <v>2556178709.4000001</v>
      </c>
      <c r="D37" s="27"/>
      <c r="E37" s="37">
        <f>+E17+E28+E36</f>
        <v>2503432151.4000001</v>
      </c>
      <c r="F37" s="38"/>
      <c r="G37" s="3">
        <f t="shared" si="2"/>
        <v>-2.0634925799996571E-2</v>
      </c>
      <c r="H37" s="1"/>
      <c r="I37" s="3">
        <f>+E37-C37</f>
        <v>-52746558</v>
      </c>
      <c r="J37" s="3"/>
    </row>
    <row r="38" spans="1:10" ht="15.75" thickTop="1" x14ac:dyDescent="0.25">
      <c r="A38" s="1"/>
      <c r="B38" s="29"/>
      <c r="C38" s="30"/>
      <c r="D38" s="30"/>
      <c r="E38" s="2"/>
      <c r="F38" s="2"/>
      <c r="G38" s="3"/>
      <c r="H38" s="1"/>
      <c r="I38" s="3"/>
      <c r="J38" s="3"/>
    </row>
    <row r="39" spans="1:10" x14ac:dyDescent="0.25">
      <c r="A39" s="14"/>
      <c r="B39" s="14" t="s">
        <v>34</v>
      </c>
      <c r="C39" s="27"/>
      <c r="D39" s="27"/>
      <c r="E39" s="36"/>
      <c r="F39" s="36"/>
      <c r="G39" s="27"/>
      <c r="H39" s="14"/>
      <c r="I39" s="14"/>
      <c r="J39" s="14"/>
    </row>
    <row r="40" spans="1:10" x14ac:dyDescent="0.25">
      <c r="A40" s="14"/>
      <c r="B40" s="14" t="s">
        <v>35</v>
      </c>
      <c r="C40" s="27"/>
      <c r="D40" s="27"/>
      <c r="E40" s="36"/>
      <c r="F40" s="36"/>
      <c r="G40" s="27"/>
      <c r="H40" s="14"/>
      <c r="I40" s="14"/>
      <c r="J40" s="14"/>
    </row>
    <row r="41" spans="1:10" x14ac:dyDescent="0.25">
      <c r="A41" s="14"/>
      <c r="B41" s="1" t="s">
        <v>36</v>
      </c>
      <c r="C41" s="3">
        <v>645333538.21000004</v>
      </c>
      <c r="D41" s="3"/>
      <c r="E41" s="2">
        <f>+'[1]balanza de comparacion '!G188</f>
        <v>800483284.88999999</v>
      </c>
      <c r="F41" s="2"/>
      <c r="G41" s="3">
        <f>+I41/C41</f>
        <v>0.24041791956194933</v>
      </c>
      <c r="H41" s="1"/>
      <c r="I41" s="3">
        <f t="shared" ref="I41:I46" si="4">+E41-C41</f>
        <v>155149746.67999995</v>
      </c>
      <c r="J41" s="3"/>
    </row>
    <row r="42" spans="1:10" x14ac:dyDescent="0.25">
      <c r="A42" s="14"/>
      <c r="B42" s="1" t="s">
        <v>37</v>
      </c>
      <c r="C42" s="3">
        <v>1072666.67</v>
      </c>
      <c r="D42" s="3"/>
      <c r="E42" s="2">
        <f>+'[1]balanza de comparacion '!G207+'[1]balanza de comparacion '!G189</f>
        <v>1654539.49</v>
      </c>
      <c r="F42" s="2"/>
      <c r="G42" s="3">
        <f>+I42/C42</f>
        <v>0.54245446071331749</v>
      </c>
      <c r="H42" s="1"/>
      <c r="I42" s="3">
        <f>+E42-C42</f>
        <v>581872.82000000007</v>
      </c>
      <c r="J42" s="3"/>
    </row>
    <row r="43" spans="1:10" x14ac:dyDescent="0.25">
      <c r="A43" s="14"/>
      <c r="B43" s="1" t="s">
        <v>38</v>
      </c>
      <c r="C43" s="3">
        <v>0</v>
      </c>
      <c r="D43" s="3"/>
      <c r="E43" s="2">
        <f>+'[1]balanza de comparacion '!G195</f>
        <v>0</v>
      </c>
      <c r="F43" s="2"/>
      <c r="G43" s="3">
        <v>0</v>
      </c>
      <c r="H43" s="1"/>
      <c r="I43" s="3">
        <f t="shared" si="4"/>
        <v>0</v>
      </c>
      <c r="J43" s="3"/>
    </row>
    <row r="44" spans="1:10" x14ac:dyDescent="0.25">
      <c r="A44" s="14"/>
      <c r="B44" s="1" t="s">
        <v>39</v>
      </c>
      <c r="C44" s="3">
        <v>1620753.63</v>
      </c>
      <c r="D44" s="3"/>
      <c r="E44" s="2">
        <f>+'[1]balanza de comparacion '!G199</f>
        <v>1620753.63</v>
      </c>
      <c r="F44" s="2"/>
      <c r="G44" s="3">
        <f>+I44/C44</f>
        <v>0</v>
      </c>
      <c r="H44" s="1"/>
      <c r="I44" s="3">
        <f t="shared" si="4"/>
        <v>0</v>
      </c>
      <c r="J44" s="3"/>
    </row>
    <row r="45" spans="1:10" x14ac:dyDescent="0.25">
      <c r="A45" s="14"/>
      <c r="B45" s="1" t="s">
        <v>40</v>
      </c>
      <c r="C45" s="3">
        <v>1194805.27</v>
      </c>
      <c r="D45" s="3"/>
      <c r="E45" s="2">
        <f>+'[1]balanza de comparacion '!G200</f>
        <v>1194805.27</v>
      </c>
      <c r="F45" s="2"/>
      <c r="G45" s="3">
        <f>+I45/C45</f>
        <v>0</v>
      </c>
      <c r="H45" s="1"/>
      <c r="I45" s="3">
        <f t="shared" si="4"/>
        <v>0</v>
      </c>
      <c r="J45" s="3"/>
    </row>
    <row r="46" spans="1:10" x14ac:dyDescent="0.25">
      <c r="A46" s="14"/>
      <c r="B46" s="1" t="s">
        <v>41</v>
      </c>
      <c r="C46" s="2">
        <v>3255815.84</v>
      </c>
      <c r="D46" s="3"/>
      <c r="E46" s="2">
        <f>+'[1]balanza de comparacion '!G205</f>
        <v>3255815.84</v>
      </c>
      <c r="F46" s="2"/>
      <c r="G46" s="3">
        <f>+I46/C46</f>
        <v>0</v>
      </c>
      <c r="H46" s="1"/>
      <c r="I46" s="3">
        <f t="shared" si="4"/>
        <v>0</v>
      </c>
      <c r="J46" s="3"/>
    </row>
    <row r="47" spans="1:10" x14ac:dyDescent="0.25">
      <c r="A47" s="14"/>
      <c r="B47" s="1" t="s">
        <v>42</v>
      </c>
      <c r="C47" s="2">
        <v>296557768.69</v>
      </c>
      <c r="D47" s="3"/>
      <c r="E47" s="2">
        <f>+'[1]balanza de comparacion '!G206+'[1]balanza de comparacion '!G203</f>
        <v>164259585.24000001</v>
      </c>
      <c r="F47" s="2"/>
      <c r="G47" s="3">
        <f>+I47/C47</f>
        <v>-0.44611268837908918</v>
      </c>
      <c r="H47" s="1"/>
      <c r="I47" s="3">
        <f>+E47-C47</f>
        <v>-132298183.44999999</v>
      </c>
      <c r="J47" s="3"/>
    </row>
    <row r="48" spans="1:10" x14ac:dyDescent="0.25">
      <c r="A48" s="1"/>
      <c r="B48" s="14" t="s">
        <v>43</v>
      </c>
      <c r="C48" s="39">
        <v>949035348.30999994</v>
      </c>
      <c r="D48" s="27"/>
      <c r="E48" s="40">
        <f>SUM(E41:E47)</f>
        <v>972468784.36000001</v>
      </c>
      <c r="F48" s="38"/>
      <c r="G48" s="3">
        <f>+I48/C48</f>
        <v>2.4691847455133569E-2</v>
      </c>
      <c r="H48" s="1"/>
      <c r="I48" s="3">
        <f>+E48-C48</f>
        <v>23433436.050000072</v>
      </c>
      <c r="J48" s="3"/>
    </row>
    <row r="49" spans="1:10" x14ac:dyDescent="0.25">
      <c r="A49" s="14"/>
      <c r="B49" s="14"/>
      <c r="C49" s="27"/>
      <c r="D49" s="27"/>
      <c r="E49" s="27"/>
      <c r="F49" s="14"/>
      <c r="G49" s="27"/>
      <c r="H49" s="14"/>
      <c r="I49" s="14"/>
      <c r="J49" s="14"/>
    </row>
    <row r="50" spans="1:10" x14ac:dyDescent="0.25">
      <c r="A50" s="14"/>
      <c r="B50" s="14" t="s">
        <v>44</v>
      </c>
      <c r="C50" s="27"/>
      <c r="D50" s="27"/>
      <c r="E50" s="38"/>
      <c r="F50" s="38"/>
      <c r="G50" s="3"/>
      <c r="H50" s="1"/>
      <c r="I50" s="14"/>
      <c r="J50" s="14"/>
    </row>
    <row r="51" spans="1:10" x14ac:dyDescent="0.25">
      <c r="A51" s="14"/>
      <c r="B51" s="1" t="s">
        <v>45</v>
      </c>
      <c r="C51" s="41">
        <v>0</v>
      </c>
      <c r="D51" s="3"/>
      <c r="E51" s="41">
        <v>0</v>
      </c>
      <c r="F51" s="42"/>
      <c r="G51" s="3">
        <v>0</v>
      </c>
      <c r="H51" s="1"/>
      <c r="I51" s="3">
        <f>+E51-C51</f>
        <v>0</v>
      </c>
      <c r="J51" s="3"/>
    </row>
    <row r="52" spans="1:10" x14ac:dyDescent="0.25">
      <c r="A52" s="14"/>
      <c r="B52" s="14" t="s">
        <v>46</v>
      </c>
      <c r="C52" s="39">
        <v>0</v>
      </c>
      <c r="D52" s="27"/>
      <c r="E52" s="39">
        <f>+E51</f>
        <v>0</v>
      </c>
      <c r="F52" s="38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47</v>
      </c>
      <c r="C53" s="39">
        <v>949035348.30999994</v>
      </c>
      <c r="D53" s="27"/>
      <c r="E53" s="39">
        <f>+E48</f>
        <v>972468784.36000001</v>
      </c>
      <c r="F53" s="38"/>
      <c r="G53" s="3">
        <f>+I53/C53</f>
        <v>2.4691847455133569E-2</v>
      </c>
      <c r="H53" s="1"/>
      <c r="I53" s="3">
        <f>+E53-C53</f>
        <v>23433436.050000072</v>
      </c>
      <c r="J53" s="3"/>
    </row>
    <row r="54" spans="1:10" x14ac:dyDescent="0.25">
      <c r="A54" s="1"/>
      <c r="B54" s="29"/>
      <c r="C54" s="30"/>
      <c r="D54" s="30"/>
      <c r="E54" s="2"/>
      <c r="F54" s="2"/>
      <c r="G54" s="3"/>
      <c r="H54" s="1"/>
      <c r="I54" s="1"/>
      <c r="J54" s="1"/>
    </row>
    <row r="55" spans="1:10" x14ac:dyDescent="0.25">
      <c r="A55" s="14"/>
      <c r="B55" s="14" t="s">
        <v>48</v>
      </c>
      <c r="C55" s="27"/>
      <c r="D55" s="27"/>
      <c r="E55" s="36"/>
      <c r="F55" s="36"/>
      <c r="G55" s="27"/>
      <c r="H55" s="14"/>
      <c r="I55" s="14"/>
      <c r="J55" s="14"/>
    </row>
    <row r="56" spans="1:10" x14ac:dyDescent="0.25">
      <c r="A56" s="1"/>
      <c r="B56" s="19" t="s">
        <v>49</v>
      </c>
      <c r="C56" s="20">
        <v>7518717.21</v>
      </c>
      <c r="D56" s="21"/>
      <c r="E56" s="2">
        <f>+'[1]balanza de comprobacion post ci'!G187</f>
        <v>7518717.21</v>
      </c>
      <c r="F56" s="2"/>
      <c r="G56" s="3">
        <f>+I56/C56</f>
        <v>0</v>
      </c>
      <c r="H56" s="1"/>
      <c r="I56" s="3">
        <f>+E56-C56</f>
        <v>0</v>
      </c>
      <c r="J56" s="3"/>
    </row>
    <row r="57" spans="1:10" x14ac:dyDescent="0.25">
      <c r="A57" s="1"/>
      <c r="B57" s="19" t="s">
        <v>50</v>
      </c>
      <c r="C57" s="20">
        <v>1818465711.1699998</v>
      </c>
      <c r="D57" s="21"/>
      <c r="E57" s="2">
        <f>+'[1]balanza de comparacion '!G209+'[1]balanza de comparacion '!G211+'[1]balanza de comprobacion post ci'!G190+'[1]balanza de comprobacion post ci'!G191+'[1]balanza de comprobacion post ci'!G192</f>
        <v>1813465711.1699998</v>
      </c>
      <c r="F57" s="2"/>
      <c r="G57" s="3">
        <f>+I57/C57</f>
        <v>-2.7495706788900642E-3</v>
      </c>
      <c r="H57" s="1"/>
      <c r="I57" s="3">
        <f>+E57-C57</f>
        <v>-5000000</v>
      </c>
      <c r="J57" s="3"/>
    </row>
    <row r="58" spans="1:10" x14ac:dyDescent="0.25">
      <c r="A58" s="1"/>
      <c r="B58" s="19" t="s">
        <v>51</v>
      </c>
      <c r="C58" s="43">
        <v>-218841067.28999999</v>
      </c>
      <c r="D58" s="21"/>
      <c r="E58" s="43">
        <f>+'[1]Estado de Resultados'!F226</f>
        <v>-290021061.33999979</v>
      </c>
      <c r="F58" s="44"/>
      <c r="G58" s="3">
        <f>+I58/C58</f>
        <v>0.325258850779021</v>
      </c>
      <c r="H58" s="1"/>
      <c r="I58" s="3">
        <f>+E58-C58</f>
        <v>-71179994.049999803</v>
      </c>
      <c r="J58" s="3"/>
    </row>
    <row r="59" spans="1:10" x14ac:dyDescent="0.25">
      <c r="A59" s="14"/>
      <c r="B59" s="14" t="s">
        <v>52</v>
      </c>
      <c r="C59" s="39">
        <v>1607143361.0899999</v>
      </c>
      <c r="D59" s="27"/>
      <c r="E59" s="39">
        <f>SUM(E56:E58)</f>
        <v>1530963367.04</v>
      </c>
      <c r="F59" s="38"/>
      <c r="G59" s="3">
        <f>+I59/C59</f>
        <v>-4.7400870323312666E-2</v>
      </c>
      <c r="H59" s="1"/>
      <c r="I59" s="3">
        <f>+E59-C59</f>
        <v>-76179994.049999952</v>
      </c>
      <c r="J59" s="3"/>
    </row>
    <row r="60" spans="1:10" ht="15.75" thickBot="1" x14ac:dyDescent="0.3">
      <c r="A60" s="14"/>
      <c r="B60" s="14" t="s">
        <v>53</v>
      </c>
      <c r="C60" s="37">
        <v>2556178709.3999996</v>
      </c>
      <c r="D60" s="27"/>
      <c r="E60" s="37">
        <f>+E53+E59</f>
        <v>2503432151.4000001</v>
      </c>
      <c r="F60" s="38"/>
      <c r="G60" s="3">
        <f>+I60/C60</f>
        <v>-2.0634925799996387E-2</v>
      </c>
      <c r="H60" s="1"/>
      <c r="I60" s="3">
        <f>+E60-C60</f>
        <v>-52746557.999999523</v>
      </c>
      <c r="J60" s="3"/>
    </row>
    <row r="61" spans="1:10" ht="15.75" thickTop="1" x14ac:dyDescent="0.25">
      <c r="A61" s="1"/>
      <c r="B61" s="1"/>
      <c r="C61" s="1"/>
      <c r="D61" s="1"/>
      <c r="E61" s="2" t="s">
        <v>54</v>
      </c>
      <c r="F61" s="2"/>
      <c r="G61" s="3"/>
      <c r="H61" s="1"/>
      <c r="I61" s="1"/>
      <c r="J61" s="1"/>
    </row>
    <row r="62" spans="1:10" x14ac:dyDescent="0.25">
      <c r="A62" s="45"/>
      <c r="B62" s="45"/>
      <c r="C62" s="45"/>
      <c r="D62" s="45"/>
      <c r="E62" s="45"/>
      <c r="F62" s="45"/>
      <c r="G62" s="46"/>
      <c r="H62" s="45"/>
      <c r="I62" s="45"/>
      <c r="J62" s="45"/>
    </row>
    <row r="63" spans="1:10" x14ac:dyDescent="0.25">
      <c r="A63" s="45"/>
      <c r="B63" s="1"/>
      <c r="C63" s="1"/>
      <c r="D63" s="1"/>
      <c r="E63" s="2"/>
      <c r="F63" s="2"/>
      <c r="G63" s="3"/>
      <c r="H63" s="1"/>
      <c r="I63" s="1"/>
      <c r="J63" s="45"/>
    </row>
    <row r="64" spans="1:10" x14ac:dyDescent="0.25">
      <c r="A64" s="47"/>
      <c r="B64" s="1"/>
      <c r="C64" s="1"/>
      <c r="D64" s="1"/>
      <c r="E64" s="2"/>
      <c r="F64" s="2"/>
      <c r="G64" s="3"/>
      <c r="H64" s="1"/>
      <c r="I64" s="1"/>
      <c r="J64" s="47"/>
    </row>
    <row r="65" spans="1:10" x14ac:dyDescent="0.25">
      <c r="A65" s="47"/>
      <c r="B65" s="48" t="s">
        <v>55</v>
      </c>
      <c r="C65" s="45"/>
      <c r="D65" s="45"/>
      <c r="E65" s="45"/>
      <c r="F65" s="49" t="s">
        <v>56</v>
      </c>
      <c r="G65" s="49"/>
      <c r="H65" s="49"/>
      <c r="I65" s="49"/>
      <c r="J65" s="47"/>
    </row>
    <row r="66" spans="1:10" x14ac:dyDescent="0.25">
      <c r="B66" s="50" t="s">
        <v>57</v>
      </c>
      <c r="C66" s="50"/>
      <c r="D66" s="50"/>
      <c r="E66" s="50"/>
      <c r="F66" s="51" t="s">
        <v>58</v>
      </c>
      <c r="G66" s="51"/>
      <c r="H66" s="51"/>
      <c r="I66" s="51"/>
      <c r="J66" s="4"/>
    </row>
    <row r="67" spans="1:10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0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</row>
    <row r="71" spans="1:10" x14ac:dyDescent="0.25">
      <c r="A71" s="1"/>
      <c r="B71" s="1"/>
      <c r="C71" s="1"/>
      <c r="D71" s="1"/>
      <c r="E71" s="2"/>
      <c r="F71" s="2"/>
      <c r="G71" s="3"/>
      <c r="H71" s="1"/>
      <c r="I71" s="1"/>
      <c r="J71" s="1"/>
    </row>
    <row r="72" spans="1:10" x14ac:dyDescent="0.25">
      <c r="A72" s="1"/>
      <c r="B72" s="1"/>
      <c r="C72" s="1"/>
      <c r="D72" s="1"/>
      <c r="E72" s="2"/>
      <c r="F72" s="2"/>
      <c r="G72" s="3"/>
      <c r="H72" s="1"/>
      <c r="I72" s="1"/>
      <c r="J72" s="1"/>
    </row>
    <row r="73" spans="1:10" x14ac:dyDescent="0.25">
      <c r="A73" s="1"/>
      <c r="B73" s="1"/>
      <c r="C73" s="1"/>
      <c r="D73" s="1"/>
      <c r="E73" s="2" t="s">
        <v>54</v>
      </c>
      <c r="F73" s="2"/>
      <c r="G73" s="3"/>
      <c r="H73" s="1"/>
      <c r="I73" s="1"/>
      <c r="J73" s="1"/>
    </row>
    <row r="74" spans="1:10" x14ac:dyDescent="0.25">
      <c r="A74" s="1"/>
      <c r="B74" s="1"/>
      <c r="C74" s="1"/>
      <c r="D74" s="1"/>
      <c r="E74" s="2"/>
      <c r="F74" s="2"/>
      <c r="G74" s="3"/>
      <c r="H74" s="1"/>
      <c r="I74" s="1"/>
      <c r="J74" s="1"/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2025-06-13T16:22:08Z</dcterms:created>
  <dcterms:modified xsi:type="dcterms:W3CDTF">2025-06-13T16:23:05Z</dcterms:modified>
</cp:coreProperties>
</file>