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FEBRERO\"/>
    </mc:Choice>
  </mc:AlternateContent>
  <bookViews>
    <workbookView xWindow="0" yWindow="0" windowWidth="20490" windowHeight="75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I57" i="1" s="1"/>
  <c r="G57" i="1" s="1"/>
  <c r="I56" i="1"/>
  <c r="G56" i="1"/>
  <c r="E56" i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I42" i="1" s="1"/>
  <c r="G42" i="1" s="1"/>
  <c r="E41" i="1"/>
  <c r="I41" i="1" s="1"/>
  <c r="G41" i="1" s="1"/>
  <c r="E35" i="1"/>
  <c r="I35" i="1" s="1"/>
  <c r="G35" i="1" s="1"/>
  <c r="I34" i="1"/>
  <c r="G34" i="1" s="1"/>
  <c r="E34" i="1"/>
  <c r="I33" i="1"/>
  <c r="E32" i="1"/>
  <c r="E36" i="1" s="1"/>
  <c r="I36" i="1" s="1"/>
  <c r="G36" i="1" s="1"/>
  <c r="I31" i="1"/>
  <c r="G31" i="1"/>
  <c r="E31" i="1"/>
  <c r="E27" i="1"/>
  <c r="I27" i="1" s="1"/>
  <c r="G27" i="1" s="1"/>
  <c r="I26" i="1"/>
  <c r="G26" i="1" s="1"/>
  <c r="E26" i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I21" i="1"/>
  <c r="G21" i="1"/>
  <c r="E21" i="1"/>
  <c r="E20" i="1"/>
  <c r="I20" i="1" s="1"/>
  <c r="G20" i="1" s="1"/>
  <c r="I16" i="1"/>
  <c r="G16" i="1" s="1"/>
  <c r="E16" i="1"/>
  <c r="E15" i="1"/>
  <c r="I15" i="1" s="1"/>
  <c r="G15" i="1" s="1"/>
  <c r="E14" i="1"/>
  <c r="I14" i="1" s="1"/>
  <c r="G14" i="1" s="1"/>
  <c r="E17" i="1" l="1"/>
  <c r="E28" i="1"/>
  <c r="I28" i="1" s="1"/>
  <c r="G28" i="1" s="1"/>
  <c r="I32" i="1"/>
  <c r="G32" i="1" s="1"/>
  <c r="E48" i="1"/>
  <c r="E53" i="1" l="1"/>
  <c r="I48" i="1"/>
  <c r="G48" i="1" s="1"/>
  <c r="E37" i="1"/>
  <c r="I37" i="1" s="1"/>
  <c r="G37" i="1" s="1"/>
  <c r="I17" i="1"/>
  <c r="G17" i="1" s="1"/>
  <c r="E60" i="1" l="1"/>
  <c r="I53" i="1"/>
  <c r="G53" i="1" s="1"/>
  <c r="I60" i="1" l="1"/>
  <c r="G60" i="1" s="1"/>
</calcChain>
</file>

<file path=xl/sharedStrings.xml><?xml version="1.0" encoding="utf-8"?>
<sst xmlns="http://schemas.openxmlformats.org/spreadsheetml/2006/main" count="61" uniqueCount="59">
  <si>
    <t>COMEDORES ECONOMICOS DEL ESTADO</t>
  </si>
  <si>
    <t>BALANCE GENERAL</t>
  </si>
  <si>
    <t>AL 28 DE FEBRERO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</si>
  <si>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</si>
  <si>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</si>
  <si>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</si>
  <si>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</si>
  <si>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ENERO 2025</t>
  </si>
  <si>
    <t>FEBRERO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</si>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</sst>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164" fontId="9" fillId="0" borderId="0" xfId="2" applyNumberFormat="1" applyFont="1"/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43" fontId="9" fillId="0" borderId="0" xfId="2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1</xdr:row>
      <xdr:rowOff>9525</xdr:rowOff>
    </xdr:from>
    <xdr:to>
      <xdr:col>4</xdr:col>
      <xdr:colOff>278527</xdr:colOff>
      <xdr:row>5</xdr:row>
      <xdr:rowOff>171450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00025"/>
          <a:ext cx="118340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68</xdr:row>
      <xdr:rowOff>161925</xdr:rowOff>
    </xdr:from>
    <xdr:to>
      <xdr:col>8</xdr:col>
      <xdr:colOff>466725</xdr:colOff>
      <xdr:row>73</xdr:row>
      <xdr:rowOff>85725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19200" y="12906375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28%20DE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733851688.54000008</v>
          </cell>
        </row>
        <row r="129">
          <cell r="K129">
            <v>1851540950.9399998</v>
          </cell>
        </row>
        <row r="149">
          <cell r="K149">
            <v>51932111.449999996</v>
          </cell>
        </row>
        <row r="153">
          <cell r="F153">
            <v>174289942.94</v>
          </cell>
        </row>
        <row r="154">
          <cell r="F154">
            <v>72540315.900000006</v>
          </cell>
        </row>
        <row r="155">
          <cell r="F155">
            <v>22214013.100000001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1688981.49</v>
          </cell>
        </row>
        <row r="159">
          <cell r="F159">
            <v>11233166.560000001</v>
          </cell>
        </row>
        <row r="160">
          <cell r="F160">
            <v>1268360.9099999999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28865694.77</v>
          </cell>
        </row>
        <row r="165">
          <cell r="F165">
            <v>220347463.94999999</v>
          </cell>
        </row>
        <row r="166">
          <cell r="F166">
            <v>261238.2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22514627.350000001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478837013.12</v>
          </cell>
        </row>
        <row r="182">
          <cell r="F182">
            <v>3250891.75</v>
          </cell>
        </row>
        <row r="183">
          <cell r="F183">
            <v>53991723.119999997</v>
          </cell>
        </row>
        <row r="184">
          <cell r="F184">
            <v>4695436.5599999996</v>
          </cell>
        </row>
        <row r="186">
          <cell r="F186">
            <v>2778320</v>
          </cell>
        </row>
        <row r="187">
          <cell r="F187">
            <v>17718339.879999999</v>
          </cell>
        </row>
        <row r="188">
          <cell r="G188">
            <v>751796103.96000004</v>
          </cell>
        </row>
        <row r="189">
          <cell r="G189">
            <v>1066400</v>
          </cell>
        </row>
        <row r="195">
          <cell r="G195">
            <v>0</v>
          </cell>
        </row>
        <row r="199">
          <cell r="G199">
            <v>1570753.63</v>
          </cell>
        </row>
        <row r="200">
          <cell r="G200">
            <v>1194805.27</v>
          </cell>
        </row>
        <row r="203">
          <cell r="G203">
            <v>65360287.240000002</v>
          </cell>
        </row>
        <row r="205">
          <cell r="G205">
            <v>3255815.84</v>
          </cell>
        </row>
        <row r="206">
          <cell r="G206">
            <v>26706.19</v>
          </cell>
        </row>
        <row r="207">
          <cell r="G207">
            <v>0</v>
          </cell>
        </row>
        <row r="209">
          <cell r="G209">
            <v>2365822424.9200001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3866768.07</v>
          </cell>
        </row>
        <row r="192">
          <cell r="G192">
            <v>0</v>
          </cell>
        </row>
      </sheetData>
      <sheetData sheetId="5">
        <row r="213">
          <cell r="F213">
            <v>-133644694.12999997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abSelected="1" workbookViewId="0">
      <selection activeCell="A9" sqref="A9:J9"/>
    </sheetView>
  </sheetViews>
  <sheetFormatPr baseColWidth="10" defaultColWidth="9" defaultRowHeight="15" x14ac:dyDescent="0.25"/>
  <cols>
    <col min="1" max="1" width="14.28515625" style="12" customWidth="1"/>
    <col min="2" max="2" width="40.85546875" style="12" customWidth="1"/>
    <col min="3" max="3" width="17.140625" style="12" bestFit="1" customWidth="1"/>
    <col min="4" max="4" width="2.85546875" style="12" customWidth="1"/>
    <col min="5" max="5" width="17.140625" style="21" bestFit="1" customWidth="1"/>
    <col min="6" max="6" width="2.85546875" style="21" customWidth="1"/>
    <col min="7" max="7" width="15.85546875" style="22" customWidth="1"/>
    <col min="8" max="8" width="2.85546875" style="12" customWidth="1"/>
    <col min="9" max="9" width="15.5703125" style="12" bestFit="1" customWidth="1"/>
    <col min="10" max="10" width="14.28515625" style="12" customWidth="1"/>
    <col min="11" max="11" width="15.5703125" style="12" bestFit="1" customWidth="1"/>
    <col min="12" max="12" width="18.5703125" style="12" bestFit="1" customWidth="1"/>
    <col min="13" max="13" width="10.42578125" style="12" bestFit="1" customWidth="1"/>
    <col min="14" max="16384" width="9" style="12"/>
  </cols>
  <sheetData>
    <row r="2" spans="1:14" customFormat="1" x14ac:dyDescent="0.25">
      <c r="E2" s="1"/>
      <c r="F2" s="1"/>
      <c r="G2" s="2"/>
      <c r="H2" s="1"/>
      <c r="I2" s="1"/>
      <c r="J2" s="1"/>
      <c r="K2" s="1"/>
    </row>
    <row r="3" spans="1:14" customFormat="1" x14ac:dyDescent="0.25">
      <c r="E3" s="1"/>
      <c r="F3" s="1"/>
      <c r="G3" s="2"/>
      <c r="H3" s="1"/>
      <c r="I3" s="1"/>
      <c r="J3" s="1"/>
      <c r="K3" s="1"/>
    </row>
    <row r="4" spans="1:14" customFormat="1" x14ac:dyDescent="0.25">
      <c r="E4" s="1"/>
      <c r="F4" s="1"/>
      <c r="G4" s="2"/>
      <c r="H4" s="1"/>
      <c r="I4" s="1"/>
      <c r="J4" s="1"/>
      <c r="K4" s="1"/>
    </row>
    <row r="5" spans="1:14" customFormat="1" x14ac:dyDescent="0.25">
      <c r="E5" s="1"/>
      <c r="F5" s="1"/>
      <c r="G5" s="2"/>
      <c r="H5" s="1"/>
      <c r="I5" s="1"/>
      <c r="J5" s="1"/>
      <c r="K5" s="1"/>
    </row>
    <row r="6" spans="1:14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4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4" customFormat="1" ht="15.75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4" customFormat="1" x14ac:dyDescent="0.25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4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4" ht="31.5" x14ac:dyDescent="0.25">
      <c r="B11" s="13"/>
      <c r="C11" s="13"/>
      <c r="D11" s="13"/>
      <c r="E11" s="13"/>
      <c r="F11" s="13"/>
      <c r="G11" s="14" t="s">
        <v>4</v>
      </c>
      <c r="H11" s="15"/>
      <c r="I11" s="15" t="s">
        <v>5</v>
      </c>
      <c r="J11" s="15"/>
      <c r="K11" s="13"/>
      <c r="L11" s="13"/>
      <c r="M11" s="13"/>
      <c r="N11" s="13"/>
    </row>
    <row r="12" spans="1:14" s="16" customFormat="1" ht="14.25" x14ac:dyDescent="0.2">
      <c r="B12" s="16" t="s">
        <v>6</v>
      </c>
      <c r="C12" s="17" t="s">
        <v>7</v>
      </c>
      <c r="D12" s="18"/>
      <c r="E12" s="17" t="s">
        <v>8</v>
      </c>
      <c r="F12" s="18"/>
      <c r="G12" s="19" t="s">
        <v>9</v>
      </c>
      <c r="H12" s="20"/>
      <c r="I12" s="20" t="s">
        <v>10</v>
      </c>
      <c r="J12" s="20"/>
    </row>
    <row r="13" spans="1:14" x14ac:dyDescent="0.25">
      <c r="B13" s="16" t="s">
        <v>11</v>
      </c>
      <c r="C13" s="16"/>
      <c r="D13" s="16"/>
    </row>
    <row r="14" spans="1:14" x14ac:dyDescent="0.25">
      <c r="B14" s="23" t="s">
        <v>12</v>
      </c>
      <c r="C14" s="24">
        <v>590521739.61000001</v>
      </c>
      <c r="D14" s="25"/>
      <c r="E14" s="26">
        <f>+'[1]balanza de comparacion '!K23</f>
        <v>733851688.54000008</v>
      </c>
      <c r="F14" s="27"/>
      <c r="G14" s="22">
        <f>+I14/C14</f>
        <v>0.24271748068861931</v>
      </c>
      <c r="I14" s="22">
        <f>+E14-C14</f>
        <v>143329948.93000007</v>
      </c>
      <c r="J14" s="22"/>
    </row>
    <row r="15" spans="1:14" x14ac:dyDescent="0.25">
      <c r="B15" s="23" t="s">
        <v>13</v>
      </c>
      <c r="C15" s="24">
        <v>1888525934.0099998</v>
      </c>
      <c r="D15" s="25"/>
      <c r="E15" s="28">
        <f>+'[1]balanza de comparacion '!K129</f>
        <v>1851540950.9399998</v>
      </c>
      <c r="F15" s="29"/>
      <c r="G15" s="22">
        <f>+I15/C15</f>
        <v>-1.958404828016733E-2</v>
      </c>
      <c r="I15" s="22">
        <f>+E15-C15</f>
        <v>-36984983.069999933</v>
      </c>
      <c r="J15" s="22"/>
    </row>
    <row r="16" spans="1:14" x14ac:dyDescent="0.25">
      <c r="B16" s="23" t="s">
        <v>14</v>
      </c>
      <c r="C16" s="24">
        <v>62698966.969999999</v>
      </c>
      <c r="D16" s="25"/>
      <c r="E16" s="26">
        <f>+'[1]balanza de comparacion '!K149</f>
        <v>51932111.449999996</v>
      </c>
      <c r="F16" s="27"/>
      <c r="G16" s="22">
        <f>+I16/C16</f>
        <v>-0.17172301299878981</v>
      </c>
      <c r="I16" s="22">
        <f>+E16-C16</f>
        <v>-10766855.520000003</v>
      </c>
      <c r="J16" s="22"/>
      <c r="K16" s="21"/>
      <c r="L16" s="30"/>
    </row>
    <row r="17" spans="2:13" x14ac:dyDescent="0.25">
      <c r="B17" s="16" t="s">
        <v>15</v>
      </c>
      <c r="C17" s="31">
        <v>2541746640.5899997</v>
      </c>
      <c r="D17" s="32"/>
      <c r="E17" s="31">
        <f>SUM(E14:E16)</f>
        <v>2637324750.9299998</v>
      </c>
      <c r="F17" s="33"/>
      <c r="G17" s="22">
        <f>+I17/C17</f>
        <v>3.760331923476614E-2</v>
      </c>
      <c r="I17" s="22">
        <f>+E17-C17</f>
        <v>95578110.340000153</v>
      </c>
      <c r="J17" s="22"/>
      <c r="K17" s="21"/>
      <c r="M17" s="34"/>
    </row>
    <row r="18" spans="2:13" ht="7.5" customHeight="1" x14ac:dyDescent="0.25">
      <c r="B18" s="35"/>
      <c r="C18" s="36"/>
      <c r="D18" s="36"/>
      <c r="H18" s="22"/>
      <c r="K18" s="21"/>
    </row>
    <row r="19" spans="2:13" x14ac:dyDescent="0.25">
      <c r="B19" s="16" t="s">
        <v>16</v>
      </c>
      <c r="C19" s="32"/>
      <c r="D19" s="32"/>
    </row>
    <row r="20" spans="2:13" x14ac:dyDescent="0.25">
      <c r="B20" s="23" t="s">
        <v>17</v>
      </c>
      <c r="C20" s="24">
        <v>174289942.94</v>
      </c>
      <c r="D20" s="25"/>
      <c r="E20" s="37">
        <f>+'[1]balanza de comparacion '!F153</f>
        <v>174289942.94</v>
      </c>
      <c r="G20" s="22">
        <f t="shared" ref="G20:G28" si="0">+I20/C20</f>
        <v>0</v>
      </c>
      <c r="I20" s="22">
        <f t="shared" ref="I20:I28" si="1">+E20-C20</f>
        <v>0</v>
      </c>
      <c r="J20" s="22"/>
    </row>
    <row r="21" spans="2:13" x14ac:dyDescent="0.25">
      <c r="B21" s="23" t="s">
        <v>18</v>
      </c>
      <c r="C21" s="24">
        <v>441309326.76999998</v>
      </c>
      <c r="D21" s="25"/>
      <c r="E21" s="37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G21" s="22">
        <f t="shared" si="0"/>
        <v>0</v>
      </c>
      <c r="I21" s="22">
        <f t="shared" si="1"/>
        <v>0</v>
      </c>
      <c r="J21" s="22"/>
    </row>
    <row r="22" spans="2:13" x14ac:dyDescent="0.25">
      <c r="B22" s="23" t="s">
        <v>19</v>
      </c>
      <c r="C22" s="24">
        <v>4859190</v>
      </c>
      <c r="D22" s="25"/>
      <c r="E22" s="37">
        <f>+'[1]balanza de comparacion '!F177</f>
        <v>4859190</v>
      </c>
      <c r="G22" s="22">
        <f t="shared" si="0"/>
        <v>0</v>
      </c>
      <c r="I22" s="22">
        <f>+E22-C22</f>
        <v>0</v>
      </c>
      <c r="J22" s="22"/>
    </row>
    <row r="23" spans="2:13" x14ac:dyDescent="0.25">
      <c r="B23" s="23" t="s">
        <v>20</v>
      </c>
      <c r="C23" s="24">
        <v>85600670.549999997</v>
      </c>
      <c r="D23" s="25"/>
      <c r="E23" s="37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86059336.549999997</v>
      </c>
      <c r="G23" s="22">
        <f t="shared" si="0"/>
        <v>5.3582056898969005E-3</v>
      </c>
      <c r="I23" s="22">
        <f t="shared" si="1"/>
        <v>458666</v>
      </c>
      <c r="J23" s="22"/>
    </row>
    <row r="24" spans="2:13" x14ac:dyDescent="0.25">
      <c r="B24" s="23" t="s">
        <v>21</v>
      </c>
      <c r="C24" s="24">
        <v>119317126.22000001</v>
      </c>
      <c r="D24" s="25"/>
      <c r="E24" s="37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119317126.22000001</v>
      </c>
      <c r="G24" s="22">
        <f t="shared" si="0"/>
        <v>0</v>
      </c>
      <c r="I24" s="22">
        <f t="shared" si="1"/>
        <v>0</v>
      </c>
      <c r="J24" s="22"/>
    </row>
    <row r="25" spans="2:13" x14ac:dyDescent="0.25">
      <c r="B25" s="23" t="s">
        <v>22</v>
      </c>
      <c r="C25" s="24">
        <v>3250891.75</v>
      </c>
      <c r="D25" s="25"/>
      <c r="E25" s="37">
        <f>+'[1]balanza de comparacion '!F182</f>
        <v>3250891.75</v>
      </c>
      <c r="G25" s="22">
        <f t="shared" si="0"/>
        <v>0</v>
      </c>
      <c r="I25" s="22">
        <f t="shared" si="1"/>
        <v>0</v>
      </c>
      <c r="J25" s="22"/>
    </row>
    <row r="26" spans="2:13" x14ac:dyDescent="0.25">
      <c r="B26" s="23" t="s">
        <v>23</v>
      </c>
      <c r="C26" s="24">
        <v>1076716.6000000001</v>
      </c>
      <c r="D26" s="25"/>
      <c r="E26" s="37">
        <f>+'[1]balanza de comparacion '!F174</f>
        <v>1076716.6000000001</v>
      </c>
      <c r="G26" s="22">
        <f t="shared" si="0"/>
        <v>0</v>
      </c>
      <c r="I26" s="22">
        <f t="shared" si="1"/>
        <v>0</v>
      </c>
      <c r="J26" s="22"/>
    </row>
    <row r="27" spans="2:13" x14ac:dyDescent="0.25">
      <c r="B27" s="23" t="s">
        <v>24</v>
      </c>
      <c r="C27" s="24">
        <v>-476506869.16000003</v>
      </c>
      <c r="D27" s="25"/>
      <c r="E27" s="38">
        <f>+-'[1]balanza de comparacion '!G181</f>
        <v>-478837013.12</v>
      </c>
      <c r="F27" s="39"/>
      <c r="G27" s="22">
        <f t="shared" si="0"/>
        <v>4.890053241221104E-3</v>
      </c>
      <c r="I27" s="22">
        <f t="shared" si="1"/>
        <v>-2330143.9599999785</v>
      </c>
      <c r="J27" s="22"/>
    </row>
    <row r="28" spans="2:13" x14ac:dyDescent="0.25">
      <c r="B28" s="16" t="s">
        <v>25</v>
      </c>
      <c r="C28" s="40">
        <v>353196995.67000002</v>
      </c>
      <c r="D28" s="32"/>
      <c r="E28" s="40">
        <f>SUM(E20:E27)</f>
        <v>351325517.71000004</v>
      </c>
      <c r="F28" s="41"/>
      <c r="G28" s="22">
        <f t="shared" si="0"/>
        <v>-5.2986802915745718E-3</v>
      </c>
      <c r="I28" s="22">
        <f t="shared" si="1"/>
        <v>-1871477.9599999785</v>
      </c>
      <c r="J28" s="22"/>
    </row>
    <row r="29" spans="2:13" ht="7.5" customHeight="1" x14ac:dyDescent="0.25">
      <c r="B29" s="16"/>
      <c r="C29" s="32"/>
      <c r="D29" s="32"/>
      <c r="H29" s="22"/>
    </row>
    <row r="30" spans="2:13" x14ac:dyDescent="0.25">
      <c r="B30" s="16" t="s">
        <v>26</v>
      </c>
      <c r="C30" s="32"/>
      <c r="D30" s="32"/>
    </row>
    <row r="31" spans="2:13" x14ac:dyDescent="0.25">
      <c r="B31" s="23" t="s">
        <v>27</v>
      </c>
      <c r="C31" s="24">
        <v>53991723.119999997</v>
      </c>
      <c r="D31" s="25"/>
      <c r="E31" s="37">
        <f>+'[1]balanza de comparacion '!F183</f>
        <v>53991723.119999997</v>
      </c>
      <c r="G31" s="22">
        <f t="shared" ref="G31:G37" si="2">+I31/C31</f>
        <v>0</v>
      </c>
      <c r="I31" s="22">
        <f t="shared" ref="I31:I36" si="3">+E31-C31</f>
        <v>0</v>
      </c>
      <c r="J31" s="22"/>
    </row>
    <row r="32" spans="2:13" x14ac:dyDescent="0.25">
      <c r="B32" s="23" t="s">
        <v>28</v>
      </c>
      <c r="C32" s="24">
        <v>3358103.7</v>
      </c>
      <c r="D32" s="25"/>
      <c r="E32" s="37">
        <f>+'[1]balanza de comparacion '!F184</f>
        <v>4695436.5599999996</v>
      </c>
      <c r="G32" s="22">
        <f t="shared" si="2"/>
        <v>0.39824048911890342</v>
      </c>
      <c r="I32" s="22">
        <f t="shared" si="3"/>
        <v>1337332.8599999994</v>
      </c>
      <c r="J32" s="22"/>
    </row>
    <row r="33" spans="2:11" x14ac:dyDescent="0.25">
      <c r="B33" s="23" t="s">
        <v>29</v>
      </c>
      <c r="C33" s="24">
        <v>0</v>
      </c>
      <c r="D33" s="25"/>
      <c r="E33" s="37">
        <v>0</v>
      </c>
      <c r="G33" s="22">
        <v>0</v>
      </c>
      <c r="I33" s="22">
        <f t="shared" si="3"/>
        <v>0</v>
      </c>
      <c r="J33" s="22"/>
    </row>
    <row r="34" spans="2:11" x14ac:dyDescent="0.25">
      <c r="B34" s="23" t="s">
        <v>30</v>
      </c>
      <c r="C34" s="24">
        <v>2778320</v>
      </c>
      <c r="D34" s="25"/>
      <c r="E34" s="37">
        <f>+'[1]balanza de comparacion '!F186</f>
        <v>2778320</v>
      </c>
      <c r="G34" s="22">
        <f t="shared" si="2"/>
        <v>0</v>
      </c>
      <c r="I34" s="22">
        <f t="shared" si="3"/>
        <v>0</v>
      </c>
      <c r="J34" s="22"/>
    </row>
    <row r="35" spans="2:11" x14ac:dyDescent="0.25">
      <c r="B35" s="23" t="s">
        <v>31</v>
      </c>
      <c r="C35" s="24">
        <v>17718339.879999999</v>
      </c>
      <c r="D35" s="25"/>
      <c r="E35" s="21">
        <f>+'[1]balanza de comparacion '!F187</f>
        <v>17718339.879999999</v>
      </c>
      <c r="G35" s="22">
        <f t="shared" si="2"/>
        <v>0</v>
      </c>
      <c r="I35" s="22">
        <f t="shared" si="3"/>
        <v>0</v>
      </c>
      <c r="J35" s="22"/>
    </row>
    <row r="36" spans="2:11" x14ac:dyDescent="0.25">
      <c r="B36" s="16" t="s">
        <v>32</v>
      </c>
      <c r="C36" s="42">
        <v>77846486.700000003</v>
      </c>
      <c r="D36" s="32"/>
      <c r="E36" s="42">
        <f>SUM(E31:E35)</f>
        <v>79183819.560000002</v>
      </c>
      <c r="F36" s="42"/>
      <c r="G36" s="22">
        <f t="shared" si="2"/>
        <v>1.7179103601087747E-2</v>
      </c>
      <c r="I36" s="22">
        <f t="shared" si="3"/>
        <v>1337332.8599999994</v>
      </c>
      <c r="J36" s="22"/>
    </row>
    <row r="37" spans="2:11" ht="15.75" thickBot="1" x14ac:dyDescent="0.3">
      <c r="B37" s="16" t="s">
        <v>33</v>
      </c>
      <c r="C37" s="43">
        <v>2972790122.9599996</v>
      </c>
      <c r="D37" s="32"/>
      <c r="E37" s="43">
        <f>+E17+E28+E36</f>
        <v>3067834088.1999998</v>
      </c>
      <c r="F37" s="44"/>
      <c r="G37" s="22">
        <f t="shared" si="2"/>
        <v>3.1971300128434632E-2</v>
      </c>
      <c r="I37" s="22">
        <f>+E37-C37</f>
        <v>95043965.240000248</v>
      </c>
      <c r="J37" s="22"/>
    </row>
    <row r="38" spans="2:11" ht="7.5" customHeight="1" thickTop="1" x14ac:dyDescent="0.25">
      <c r="B38" s="35"/>
      <c r="C38" s="36"/>
      <c r="D38" s="36"/>
      <c r="I38" s="22"/>
      <c r="J38" s="22"/>
    </row>
    <row r="39" spans="2:11" s="16" customFormat="1" ht="14.25" x14ac:dyDescent="0.2">
      <c r="B39" s="16" t="s">
        <v>34</v>
      </c>
      <c r="C39" s="32"/>
      <c r="D39" s="32"/>
      <c r="E39" s="42"/>
      <c r="F39" s="42"/>
      <c r="G39" s="32"/>
    </row>
    <row r="40" spans="2:11" s="16" customFormat="1" ht="14.25" x14ac:dyDescent="0.2">
      <c r="B40" s="16" t="s">
        <v>35</v>
      </c>
      <c r="C40" s="32"/>
      <c r="D40" s="32"/>
      <c r="E40" s="42"/>
      <c r="F40" s="42"/>
      <c r="G40" s="32"/>
    </row>
    <row r="41" spans="2:11" s="16" customFormat="1" x14ac:dyDescent="0.25">
      <c r="B41" s="12" t="s">
        <v>36</v>
      </c>
      <c r="C41" s="22">
        <v>636755083.00999999</v>
      </c>
      <c r="D41" s="22"/>
      <c r="E41" s="21">
        <f>+'[1]balanza de comparacion '!G188</f>
        <v>751796103.96000004</v>
      </c>
      <c r="F41" s="21"/>
      <c r="G41" s="22">
        <f>+I41/C41</f>
        <v>0.18066761305805448</v>
      </c>
      <c r="H41" s="12"/>
      <c r="I41" s="22">
        <f t="shared" ref="I41:I46" si="4">+E41-C41</f>
        <v>115041020.95000005</v>
      </c>
      <c r="J41" s="22"/>
    </row>
    <row r="42" spans="2:11" s="16" customFormat="1" x14ac:dyDescent="0.25">
      <c r="B42" s="12" t="s">
        <v>37</v>
      </c>
      <c r="C42" s="22">
        <v>762477.07</v>
      </c>
      <c r="D42" s="22"/>
      <c r="E42" s="21">
        <f>+'[1]balanza de comparacion '!G207+'[1]balanza de comparacion '!G189</f>
        <v>1066400</v>
      </c>
      <c r="F42" s="21"/>
      <c r="G42" s="22">
        <f>+I42/C42</f>
        <v>0.39859943591484015</v>
      </c>
      <c r="H42" s="12"/>
      <c r="I42" s="22">
        <f>+E42-C42</f>
        <v>303922.93000000005</v>
      </c>
      <c r="J42" s="22"/>
      <c r="K42" s="32"/>
    </row>
    <row r="43" spans="2:11" s="16" customFormat="1" x14ac:dyDescent="0.25">
      <c r="B43" s="12" t="s">
        <v>38</v>
      </c>
      <c r="C43" s="22">
        <v>0</v>
      </c>
      <c r="D43" s="22"/>
      <c r="E43" s="21">
        <f>+'[1]balanza de comparacion '!G195</f>
        <v>0</v>
      </c>
      <c r="F43" s="21"/>
      <c r="G43" s="22">
        <v>0</v>
      </c>
      <c r="H43" s="12"/>
      <c r="I43" s="22">
        <f t="shared" si="4"/>
        <v>0</v>
      </c>
      <c r="J43" s="22"/>
    </row>
    <row r="44" spans="2:11" s="16" customFormat="1" x14ac:dyDescent="0.25">
      <c r="B44" s="12" t="s">
        <v>39</v>
      </c>
      <c r="C44" s="22">
        <v>1570753.63</v>
      </c>
      <c r="D44" s="22"/>
      <c r="E44" s="21">
        <f>+'[1]balanza de comparacion '!G199</f>
        <v>1570753.63</v>
      </c>
      <c r="F44" s="21"/>
      <c r="G44" s="22">
        <f>+I44/C44</f>
        <v>0</v>
      </c>
      <c r="H44" s="12"/>
      <c r="I44" s="22">
        <f t="shared" si="4"/>
        <v>0</v>
      </c>
      <c r="J44" s="22"/>
    </row>
    <row r="45" spans="2:11" s="16" customFormat="1" x14ac:dyDescent="0.25">
      <c r="B45" s="12" t="s">
        <v>40</v>
      </c>
      <c r="C45" s="22">
        <v>1194805.27</v>
      </c>
      <c r="D45" s="22"/>
      <c r="E45" s="21">
        <f>+'[1]balanza de comparacion '!G200</f>
        <v>1194805.27</v>
      </c>
      <c r="F45" s="21"/>
      <c r="G45" s="22">
        <f>+I45/C45</f>
        <v>0</v>
      </c>
      <c r="H45" s="12"/>
      <c r="I45" s="22">
        <f t="shared" si="4"/>
        <v>0</v>
      </c>
      <c r="J45" s="22"/>
    </row>
    <row r="46" spans="2:11" s="16" customFormat="1" x14ac:dyDescent="0.25">
      <c r="B46" s="12" t="s">
        <v>41</v>
      </c>
      <c r="C46" s="21">
        <v>3255815.84</v>
      </c>
      <c r="D46" s="22"/>
      <c r="E46" s="21">
        <f>+'[1]balanza de comparacion '!G205</f>
        <v>3255815.84</v>
      </c>
      <c r="F46" s="21"/>
      <c r="G46" s="22">
        <f>+I46/C46</f>
        <v>0</v>
      </c>
      <c r="H46" s="12"/>
      <c r="I46" s="22">
        <f t="shared" si="4"/>
        <v>0</v>
      </c>
      <c r="J46" s="22"/>
    </row>
    <row r="47" spans="2:11" s="16" customFormat="1" x14ac:dyDescent="0.25">
      <c r="B47" s="12" t="s">
        <v>42</v>
      </c>
      <c r="C47" s="21">
        <v>26706.19</v>
      </c>
      <c r="D47" s="22"/>
      <c r="E47" s="21">
        <f>+'[1]balanza de comparacion '!G206+'[1]balanza de comparacion '!G203</f>
        <v>65386993.43</v>
      </c>
      <c r="F47" s="21"/>
      <c r="G47" s="22">
        <f>+I47/C47</f>
        <v>2447.3834433140782</v>
      </c>
      <c r="H47" s="12"/>
      <c r="I47" s="22">
        <f>+E47-C47</f>
        <v>65360287.240000002</v>
      </c>
      <c r="J47" s="22"/>
    </row>
    <row r="48" spans="2:11" x14ac:dyDescent="0.25">
      <c r="B48" s="16" t="s">
        <v>43</v>
      </c>
      <c r="C48" s="45">
        <v>643565641.01000011</v>
      </c>
      <c r="D48" s="32"/>
      <c r="E48" s="46">
        <f>SUM(E41:E47)</f>
        <v>824270872.13</v>
      </c>
      <c r="F48" s="44"/>
      <c r="G48" s="22">
        <f>+I48/C48</f>
        <v>0.28078756789502374</v>
      </c>
      <c r="I48" s="22">
        <f>+E48-C48</f>
        <v>180705231.11999989</v>
      </c>
      <c r="J48" s="22"/>
    </row>
    <row r="49" spans="1:12" s="16" customFormat="1" ht="7.5" customHeight="1" x14ac:dyDescent="0.2">
      <c r="C49" s="32"/>
      <c r="D49" s="32"/>
      <c r="E49" s="32"/>
      <c r="G49" s="32"/>
    </row>
    <row r="50" spans="1:12" s="16" customFormat="1" x14ac:dyDescent="0.25">
      <c r="B50" s="16" t="s">
        <v>44</v>
      </c>
      <c r="C50" s="32"/>
      <c r="D50" s="32"/>
      <c r="E50" s="44"/>
      <c r="F50" s="44"/>
      <c r="G50" s="22"/>
      <c r="H50" s="12"/>
    </row>
    <row r="51" spans="1:12" s="16" customFormat="1" x14ac:dyDescent="0.25">
      <c r="B51" s="12" t="s">
        <v>45</v>
      </c>
      <c r="C51" s="47">
        <v>0</v>
      </c>
      <c r="D51" s="22"/>
      <c r="E51" s="47">
        <v>0</v>
      </c>
      <c r="F51" s="48"/>
      <c r="G51" s="22">
        <v>0</v>
      </c>
      <c r="H51" s="12"/>
      <c r="I51" s="22">
        <f>+E51-C51</f>
        <v>0</v>
      </c>
      <c r="J51" s="22"/>
    </row>
    <row r="52" spans="1:12" s="16" customFormat="1" x14ac:dyDescent="0.25">
      <c r="B52" s="16" t="s">
        <v>46</v>
      </c>
      <c r="C52" s="45">
        <v>0</v>
      </c>
      <c r="D52" s="32"/>
      <c r="E52" s="45">
        <f>+E51</f>
        <v>0</v>
      </c>
      <c r="F52" s="44"/>
      <c r="G52" s="22">
        <v>0</v>
      </c>
      <c r="H52" s="12"/>
      <c r="I52" s="22">
        <f>+E52-C52</f>
        <v>0</v>
      </c>
      <c r="J52" s="22"/>
    </row>
    <row r="53" spans="1:12" s="16" customFormat="1" x14ac:dyDescent="0.25">
      <c r="B53" s="16" t="s">
        <v>47</v>
      </c>
      <c r="C53" s="45">
        <v>643565641.01000011</v>
      </c>
      <c r="D53" s="32"/>
      <c r="E53" s="45">
        <f>+E48</f>
        <v>824270872.13</v>
      </c>
      <c r="F53" s="44"/>
      <c r="G53" s="22">
        <f>+I53/C53</f>
        <v>0.28078756789502374</v>
      </c>
      <c r="H53" s="12"/>
      <c r="I53" s="22">
        <f>+E53-C53</f>
        <v>180705231.11999989</v>
      </c>
      <c r="J53" s="22"/>
    </row>
    <row r="54" spans="1:12" ht="7.5" customHeight="1" x14ac:dyDescent="0.25">
      <c r="B54" s="35"/>
      <c r="C54" s="36"/>
      <c r="D54" s="36"/>
    </row>
    <row r="55" spans="1:12" s="16" customFormat="1" ht="14.25" x14ac:dyDescent="0.2">
      <c r="B55" s="16" t="s">
        <v>48</v>
      </c>
      <c r="C55" s="32"/>
      <c r="D55" s="32"/>
      <c r="E55" s="42"/>
      <c r="F55" s="42"/>
      <c r="G55" s="32"/>
    </row>
    <row r="56" spans="1:12" x14ac:dyDescent="0.25">
      <c r="B56" s="23" t="s">
        <v>49</v>
      </c>
      <c r="C56" s="24">
        <v>7518717.21</v>
      </c>
      <c r="D56" s="25"/>
      <c r="E56" s="21">
        <f>+'[1]balanza de comprobacion post ci'!G187</f>
        <v>7518717.21</v>
      </c>
      <c r="G56" s="22">
        <f>+I56/C56</f>
        <v>0</v>
      </c>
      <c r="I56" s="22">
        <f>+E56-C56</f>
        <v>0</v>
      </c>
      <c r="J56" s="22"/>
    </row>
    <row r="57" spans="1:12" x14ac:dyDescent="0.25">
      <c r="B57" s="23" t="s">
        <v>50</v>
      </c>
      <c r="C57" s="24">
        <v>2404693960.96</v>
      </c>
      <c r="D57" s="25"/>
      <c r="E57" s="21">
        <f>+'[1]balanza de comparacion '!G209+'[1]balanza de comparacion '!G211+'[1]balanza de comprobacion post ci'!G190+'[1]balanza de comprobacion post ci'!G191+'[1]balanza de comprobacion post ci'!G192</f>
        <v>2369689192.9900002</v>
      </c>
      <c r="G57" s="22">
        <f>+I57/C57</f>
        <v>-1.4556849452903028E-2</v>
      </c>
      <c r="I57" s="22">
        <f>+E57-C57</f>
        <v>-35004767.96999979</v>
      </c>
      <c r="J57" s="22"/>
      <c r="L57" s="22"/>
    </row>
    <row r="58" spans="1:12" x14ac:dyDescent="0.25">
      <c r="B58" s="23" t="s">
        <v>51</v>
      </c>
      <c r="C58" s="49">
        <v>-82988196.219999984</v>
      </c>
      <c r="D58" s="25"/>
      <c r="E58" s="49">
        <f>+'[1]Estado de Resultados'!F213</f>
        <v>-133644694.12999997</v>
      </c>
      <c r="F58" s="50"/>
      <c r="G58" s="22">
        <f>+I58/C58</f>
        <v>0.61040606034755418</v>
      </c>
      <c r="I58" s="22">
        <f>+E58-C58</f>
        <v>-50656497.909999982</v>
      </c>
      <c r="J58" s="22"/>
      <c r="K58" s="51"/>
    </row>
    <row r="59" spans="1:12" s="16" customFormat="1" x14ac:dyDescent="0.25">
      <c r="B59" s="16" t="s">
        <v>52</v>
      </c>
      <c r="C59" s="45">
        <v>2329224481.9500003</v>
      </c>
      <c r="D59" s="32"/>
      <c r="E59" s="45">
        <f>SUM(E56:E58)</f>
        <v>2243563216.0700002</v>
      </c>
      <c r="F59" s="44"/>
      <c r="G59" s="22">
        <f>+I59/C59</f>
        <v>-3.6776732575078151E-2</v>
      </c>
      <c r="H59" s="12"/>
      <c r="I59" s="22">
        <f>+E59-C59</f>
        <v>-85661265.880000114</v>
      </c>
      <c r="J59" s="22"/>
    </row>
    <row r="60" spans="1:12" s="16" customFormat="1" ht="15.75" thickBot="1" x14ac:dyDescent="0.3">
      <c r="B60" s="16" t="s">
        <v>53</v>
      </c>
      <c r="C60" s="43">
        <v>2972790122.9600005</v>
      </c>
      <c r="D60" s="32"/>
      <c r="E60" s="43">
        <f>+E53+E59</f>
        <v>3067834088.2000003</v>
      </c>
      <c r="F60" s="44"/>
      <c r="G60" s="22">
        <f>+I60/C60</f>
        <v>3.1971300128434466E-2</v>
      </c>
      <c r="H60" s="12"/>
      <c r="I60" s="22">
        <f>+E60-C60</f>
        <v>95043965.239999771</v>
      </c>
      <c r="J60" s="22"/>
      <c r="L60" s="32"/>
    </row>
    <row r="61" spans="1:12" ht="15.75" thickTop="1" x14ac:dyDescent="0.25">
      <c r="E61" s="21" t="s">
        <v>54</v>
      </c>
      <c r="K61" s="16"/>
    </row>
    <row r="62" spans="1:12" customFormat="1" x14ac:dyDescent="0.25">
      <c r="A62" s="52"/>
      <c r="B62" s="52"/>
      <c r="C62" s="52"/>
      <c r="D62" s="52"/>
      <c r="E62" s="52"/>
      <c r="F62" s="52"/>
      <c r="G62" s="53"/>
      <c r="H62" s="52"/>
      <c r="I62" s="52"/>
      <c r="J62" s="52"/>
      <c r="L62" s="54"/>
    </row>
    <row r="63" spans="1:12" customFormat="1" x14ac:dyDescent="0.25">
      <c r="A63" s="52"/>
      <c r="B63" s="12"/>
      <c r="C63" s="12"/>
      <c r="D63" s="12"/>
      <c r="E63" s="21"/>
      <c r="F63" s="21"/>
      <c r="G63" s="22"/>
      <c r="H63" s="12"/>
      <c r="I63" s="12"/>
      <c r="J63" s="52"/>
      <c r="L63" s="54"/>
    </row>
    <row r="64" spans="1:12" customFormat="1" x14ac:dyDescent="0.25">
      <c r="A64" s="55"/>
      <c r="B64" s="12"/>
      <c r="C64" s="12"/>
      <c r="D64" s="12"/>
      <c r="E64" s="21"/>
      <c r="F64" s="21"/>
      <c r="G64" s="22"/>
      <c r="H64" s="12"/>
      <c r="I64" s="12"/>
      <c r="J64" s="55"/>
      <c r="L64" s="54"/>
    </row>
    <row r="65" spans="1:12" customFormat="1" x14ac:dyDescent="0.25">
      <c r="A65" s="55"/>
      <c r="B65" s="56" t="s">
        <v>55</v>
      </c>
      <c r="C65" s="52"/>
      <c r="D65" s="52"/>
      <c r="E65" s="52"/>
      <c r="F65" s="57" t="s">
        <v>56</v>
      </c>
      <c r="G65" s="57"/>
      <c r="H65" s="57"/>
      <c r="I65" s="57"/>
      <c r="J65" s="55"/>
      <c r="L65" s="54"/>
    </row>
    <row r="66" spans="1:12" customFormat="1" x14ac:dyDescent="0.25">
      <c r="B66" s="58" t="s">
        <v>57</v>
      </c>
      <c r="C66" s="58"/>
      <c r="D66" s="58"/>
      <c r="E66" s="58"/>
      <c r="F66" s="59" t="s">
        <v>58</v>
      </c>
      <c r="G66" s="59"/>
      <c r="H66" s="59"/>
      <c r="I66" s="59"/>
      <c r="J66" s="1"/>
    </row>
    <row r="67" spans="1:12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2" customForma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</row>
    <row r="69" spans="1:12" customForma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</row>
    <row r="70" spans="1:12" customForma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</row>
    <row r="73" spans="1:12" x14ac:dyDescent="0.25">
      <c r="E73" s="21" t="s">
        <v>54</v>
      </c>
    </row>
    <row r="77" spans="1:12" x14ac:dyDescent="0.25">
      <c r="H77" s="22"/>
    </row>
    <row r="78" spans="1:12" x14ac:dyDescent="0.25">
      <c r="H78" s="22"/>
    </row>
    <row r="79" spans="1:12" x14ac:dyDescent="0.25">
      <c r="H79" s="22" t="s">
        <v>54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2025-03-12T11:59:18Z</dcterms:created>
  <dcterms:modified xsi:type="dcterms:W3CDTF">2025-03-12T12:00:26Z</dcterms:modified>
</cp:coreProperties>
</file>