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MAYO 2024\"/>
    </mc:Choice>
  </mc:AlternateContent>
  <bookViews>
    <workbookView xWindow="0" yWindow="0" windowWidth="24000" windowHeight="9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E59" i="1" s="1"/>
  <c r="I59" i="1" s="1"/>
  <c r="G59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E41" i="1"/>
  <c r="I41" i="1" s="1"/>
  <c r="G41" i="1" s="1"/>
  <c r="E35" i="1"/>
  <c r="I35" i="1" s="1"/>
  <c r="G35" i="1" s="1"/>
  <c r="E34" i="1"/>
  <c r="I34" i="1" s="1"/>
  <c r="G34" i="1" s="1"/>
  <c r="E33" i="1"/>
  <c r="E32" i="1"/>
  <c r="I32" i="1" s="1"/>
  <c r="G32" i="1" s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E28" i="1" s="1"/>
  <c r="I28" i="1" s="1"/>
  <c r="G28" i="1" s="1"/>
  <c r="E16" i="1"/>
  <c r="E15" i="1"/>
  <c r="I15" i="1" s="1"/>
  <c r="G15" i="1" s="1"/>
  <c r="E14" i="1"/>
  <c r="I14" i="1" s="1"/>
  <c r="G14" i="1" s="1"/>
  <c r="E48" i="1" l="1"/>
  <c r="E36" i="1"/>
  <c r="I36" i="1" s="1"/>
  <c r="G36" i="1" s="1"/>
  <c r="I48" i="1"/>
  <c r="G48" i="1" s="1"/>
  <c r="E53" i="1"/>
  <c r="I42" i="1"/>
  <c r="I16" i="1"/>
  <c r="G16" i="1" s="1"/>
  <c r="E17" i="1"/>
  <c r="I33" i="1"/>
  <c r="G33" i="1" s="1"/>
  <c r="I56" i="1"/>
  <c r="G56" i="1" s="1"/>
  <c r="I20" i="1"/>
  <c r="G20" i="1" s="1"/>
  <c r="E37" i="1" l="1"/>
  <c r="I37" i="1" s="1"/>
  <c r="G37" i="1" s="1"/>
  <c r="I17" i="1"/>
  <c r="G17" i="1" s="1"/>
  <c r="E60" i="1"/>
  <c r="I53" i="1"/>
  <c r="G53" i="1" s="1"/>
  <c r="I60" i="1" l="1"/>
  <c r="G60" i="1" s="1"/>
</calcChain>
</file>

<file path=xl/sharedStrings.xml><?xml version="1.0" encoding="utf-8"?>
<sst xmlns="http://schemas.openxmlformats.org/spreadsheetml/2006/main" count="59" uniqueCount="59">
  <si>
    <t>COMEDORES ECONOMICOS DEL ESTADO</t>
  </si>
  <si>
    <t>BALANCE GENERAL</t>
  </si>
  <si>
    <t>AL 31 DE MAYO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</si>
  <si>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</si>
  <si>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</si>
  <si>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</si>
  <si>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</si>
  <si>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ABRIL 2024</t>
  </si>
  <si>
    <t>MAYO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</si>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</sst>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2714625</xdr:colOff>
      <xdr:row>0</xdr:row>
      <xdr:rowOff>171450</xdr:rowOff>
    </xdr:from>
    <xdr:to>
      <xdr:col>3</xdr:col>
      <xdr:colOff>30877</xdr:colOff>
      <xdr:row>5</xdr:row>
      <xdr:rowOff>133350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71450"/>
          <a:ext cx="118340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69</xdr:row>
      <xdr:rowOff>133350</xdr:rowOff>
    </xdr:from>
    <xdr:to>
      <xdr:col>8</xdr:col>
      <xdr:colOff>657225</xdr:colOff>
      <xdr:row>74</xdr:row>
      <xdr:rowOff>57150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9700" y="13068300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1%20DE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1540867518.6900001</v>
          </cell>
        </row>
        <row r="128">
          <cell r="K128">
            <v>1862991977.55</v>
          </cell>
        </row>
        <row r="148">
          <cell r="K148">
            <v>56523833.639999986</v>
          </cell>
        </row>
        <row r="151">
          <cell r="F151">
            <v>175263155.69999999</v>
          </cell>
        </row>
        <row r="152">
          <cell r="F152">
            <v>72540315.900000006</v>
          </cell>
        </row>
        <row r="153">
          <cell r="F153">
            <v>21984233.09</v>
          </cell>
        </row>
        <row r="154">
          <cell r="F154">
            <v>2478900.7799999998</v>
          </cell>
        </row>
        <row r="155">
          <cell r="F155">
            <v>7573502.0099999998</v>
          </cell>
        </row>
        <row r="156">
          <cell r="F156">
            <v>1688981.49</v>
          </cell>
        </row>
        <row r="157">
          <cell r="F157">
            <v>11233166.560000001</v>
          </cell>
        </row>
        <row r="158">
          <cell r="F158">
            <v>1268360.9099999999</v>
          </cell>
        </row>
        <row r="159">
          <cell r="F159">
            <v>185657.18</v>
          </cell>
        </row>
        <row r="160">
          <cell r="F160">
            <v>194297090.05000001</v>
          </cell>
        </row>
        <row r="161">
          <cell r="F161">
            <v>569282.9</v>
          </cell>
        </row>
        <row r="162">
          <cell r="F162">
            <v>27987316.02</v>
          </cell>
        </row>
        <row r="163">
          <cell r="F163">
            <v>220347463.94999999</v>
          </cell>
        </row>
        <row r="164">
          <cell r="F164">
            <v>261238.2</v>
          </cell>
        </row>
        <row r="165">
          <cell r="F165">
            <v>162376.43</v>
          </cell>
        </row>
        <row r="166">
          <cell r="F166">
            <v>1196402.26</v>
          </cell>
        </row>
        <row r="167">
          <cell r="F167">
            <v>3748421.51</v>
          </cell>
        </row>
        <row r="168">
          <cell r="F168">
            <v>233254.2</v>
          </cell>
        </row>
        <row r="169">
          <cell r="F169">
            <v>3663769.61</v>
          </cell>
        </row>
        <row r="170">
          <cell r="F170">
            <v>1765923</v>
          </cell>
        </row>
        <row r="171">
          <cell r="F171">
            <v>5119925.2699999996</v>
          </cell>
        </row>
        <row r="172">
          <cell r="F172">
            <v>1019792.43</v>
          </cell>
        </row>
        <row r="173">
          <cell r="F173">
            <v>16559176.949999999</v>
          </cell>
        </row>
        <row r="174">
          <cell r="F174">
            <v>25366442.140000001</v>
          </cell>
        </row>
        <row r="175">
          <cell r="F175">
            <v>4859190</v>
          </cell>
        </row>
        <row r="176">
          <cell r="F176">
            <v>22514627.350000001</v>
          </cell>
        </row>
        <row r="177">
          <cell r="F177">
            <v>902700</v>
          </cell>
        </row>
        <row r="178">
          <cell r="F178">
            <v>80340.009999999995</v>
          </cell>
        </row>
        <row r="179">
          <cell r="G179">
            <v>454645466.77999997</v>
          </cell>
        </row>
        <row r="180">
          <cell r="F180">
            <v>104282.5</v>
          </cell>
        </row>
        <row r="181">
          <cell r="F181">
            <v>55105505.270000003</v>
          </cell>
        </row>
        <row r="182">
          <cell r="F182">
            <v>2764963.96</v>
          </cell>
        </row>
        <row r="183">
          <cell r="F183">
            <v>2122286.85</v>
          </cell>
        </row>
        <row r="184">
          <cell r="F184">
            <v>2626320</v>
          </cell>
        </row>
        <row r="185">
          <cell r="F185">
            <v>21695771.789999999</v>
          </cell>
        </row>
        <row r="186">
          <cell r="G186">
            <v>643697235.58000004</v>
          </cell>
        </row>
        <row r="189">
          <cell r="G189">
            <v>384580</v>
          </cell>
        </row>
        <row r="192">
          <cell r="G192">
            <v>1495753.63</v>
          </cell>
        </row>
        <row r="193">
          <cell r="G193">
            <v>1194805.27</v>
          </cell>
        </row>
        <row r="197">
          <cell r="G197">
            <v>2021143.58</v>
          </cell>
        </row>
        <row r="198">
          <cell r="G198">
            <v>26706.19</v>
          </cell>
        </row>
        <row r="199">
          <cell r="G199">
            <v>0</v>
          </cell>
        </row>
        <row r="201">
          <cell r="G201">
            <v>2258623721.3499999</v>
          </cell>
        </row>
        <row r="202">
          <cell r="G202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664995126.58000004</v>
          </cell>
        </row>
        <row r="191">
          <cell r="G191">
            <v>486505.22</v>
          </cell>
        </row>
        <row r="192">
          <cell r="G192">
            <v>6940796.1299999999</v>
          </cell>
        </row>
      </sheetData>
      <sheetData sheetId="5">
        <row r="199">
          <cell r="F199">
            <v>327642908.62999988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tabSelected="1" workbookViewId="0">
      <selection activeCell="G79" sqref="G79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6384" width="9" style="8"/>
  </cols>
  <sheetData>
    <row r="2" spans="1:9" customFormat="1" x14ac:dyDescent="0.25">
      <c r="E2" s="1"/>
      <c r="F2" s="1"/>
      <c r="G2" s="2"/>
      <c r="H2" s="1"/>
      <c r="I2" s="1"/>
    </row>
    <row r="3" spans="1:9" customFormat="1" x14ac:dyDescent="0.25">
      <c r="E3" s="1"/>
      <c r="F3" s="1"/>
      <c r="G3" s="2"/>
      <c r="H3" s="1"/>
      <c r="I3" s="1"/>
    </row>
    <row r="4" spans="1:9" customFormat="1" x14ac:dyDescent="0.25">
      <c r="E4" s="1"/>
      <c r="F4" s="1"/>
      <c r="G4" s="2"/>
      <c r="H4" s="1"/>
      <c r="I4" s="1"/>
    </row>
    <row r="5" spans="1:9" customFormat="1" x14ac:dyDescent="0.25">
      <c r="E5" s="1"/>
      <c r="F5" s="1"/>
      <c r="G5" s="2"/>
      <c r="H5" s="1"/>
      <c r="I5" s="1"/>
    </row>
    <row r="6" spans="1:9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</row>
    <row r="8" spans="1:9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</row>
    <row r="9" spans="1:9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</row>
    <row r="10" spans="1:9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</row>
    <row r="11" spans="1:9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</row>
    <row r="12" spans="1:9" s="12" customFormat="1" ht="14.2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</row>
    <row r="13" spans="1:9" x14ac:dyDescent="0.25">
      <c r="B13" s="12" t="s">
        <v>11</v>
      </c>
      <c r="C13" s="12"/>
      <c r="D13" s="12"/>
    </row>
    <row r="14" spans="1:9" x14ac:dyDescent="0.25">
      <c r="B14" s="19" t="s">
        <v>12</v>
      </c>
      <c r="C14" s="20">
        <v>1241664443.1200001</v>
      </c>
      <c r="D14" s="21"/>
      <c r="E14" s="22">
        <f>+'[1]balanza de comparacion '!K22</f>
        <v>1540867518.6900001</v>
      </c>
      <c r="F14" s="23"/>
      <c r="G14" s="18">
        <f>+I14/C14</f>
        <v>0.24096935144424006</v>
      </c>
      <c r="I14" s="18">
        <f>+E14-C14</f>
        <v>299203075.56999993</v>
      </c>
    </row>
    <row r="15" spans="1:9" x14ac:dyDescent="0.25">
      <c r="B15" s="19" t="s">
        <v>13</v>
      </c>
      <c r="C15" s="20">
        <v>2042409262.8699999</v>
      </c>
      <c r="D15" s="21"/>
      <c r="E15" s="24">
        <f>+'[1]balanza de comparacion '!K128</f>
        <v>1862991977.55</v>
      </c>
      <c r="F15" s="25"/>
      <c r="G15" s="18">
        <f>+I15/C15</f>
        <v>-8.7845902670790968E-2</v>
      </c>
      <c r="I15" s="18">
        <f>+E15-C15</f>
        <v>-179417285.31999993</v>
      </c>
    </row>
    <row r="16" spans="1:9" x14ac:dyDescent="0.25">
      <c r="B16" s="19" t="s">
        <v>14</v>
      </c>
      <c r="C16" s="20">
        <v>60883778.909999996</v>
      </c>
      <c r="D16" s="21"/>
      <c r="E16" s="22">
        <f>+'[1]balanza de comparacion '!K148</f>
        <v>56523833.639999986</v>
      </c>
      <c r="F16" s="23"/>
      <c r="G16" s="18">
        <f>+I16/C16</f>
        <v>-7.1610950372265766E-2</v>
      </c>
      <c r="I16" s="18">
        <f>+E16-C16</f>
        <v>-4359945.2700000107</v>
      </c>
    </row>
    <row r="17" spans="2:9" x14ac:dyDescent="0.25">
      <c r="B17" s="12" t="s">
        <v>15</v>
      </c>
      <c r="C17" s="26">
        <v>3344957484.8999996</v>
      </c>
      <c r="D17" s="27"/>
      <c r="E17" s="26">
        <f>SUM(E14:E16)</f>
        <v>3460383329.8799996</v>
      </c>
      <c r="F17" s="28"/>
      <c r="G17" s="18">
        <f>+I17/C17</f>
        <v>3.4507417658090435E-2</v>
      </c>
      <c r="I17" s="18">
        <f>+E17-C17</f>
        <v>115425844.98000002</v>
      </c>
    </row>
    <row r="18" spans="2:9" ht="7.5" customHeight="1" x14ac:dyDescent="0.25">
      <c r="B18" s="29"/>
      <c r="C18" s="30"/>
      <c r="D18" s="30"/>
      <c r="H18" s="18"/>
    </row>
    <row r="19" spans="2:9" x14ac:dyDescent="0.25">
      <c r="B19" s="12" t="s">
        <v>16</v>
      </c>
      <c r="C19" s="27"/>
      <c r="D19" s="27"/>
    </row>
    <row r="20" spans="2:9" x14ac:dyDescent="0.25">
      <c r="B20" s="19" t="s">
        <v>17</v>
      </c>
      <c r="C20" s="20">
        <v>175263155.69999999</v>
      </c>
      <c r="D20" s="21"/>
      <c r="E20" s="31">
        <f>+'[1]balanza de comparacion '!F151</f>
        <v>175263155.69999999</v>
      </c>
      <c r="G20" s="18">
        <f t="shared" ref="G20:G28" si="0">+I20/C20</f>
        <v>0</v>
      </c>
      <c r="I20" s="18">
        <f t="shared" ref="I20:I28" si="1">+E20-C20</f>
        <v>0</v>
      </c>
    </row>
    <row r="21" spans="2:9" x14ac:dyDescent="0.25">
      <c r="B21" s="19" t="s">
        <v>18</v>
      </c>
      <c r="C21" s="20">
        <v>441309326.76999998</v>
      </c>
      <c r="D21" s="21"/>
      <c r="E21" s="31">
        <f>+'[1]balanza de comparacion '!F160+'[1]balanza de comparacion '!F163+'[1]balanza de comparacion '!F168+'[1]balanza de comparacion '!F174+'[1]balanza de comparacion '!F165+'[1]balanza de comparacion '!F177</f>
        <v>441309326.76999998</v>
      </c>
      <c r="G21" s="18">
        <f t="shared" si="0"/>
        <v>0</v>
      </c>
      <c r="I21" s="18">
        <f t="shared" si="1"/>
        <v>0</v>
      </c>
    </row>
    <row r="22" spans="2:9" x14ac:dyDescent="0.25">
      <c r="B22" s="19" t="s">
        <v>19</v>
      </c>
      <c r="C22" s="20">
        <v>4859190</v>
      </c>
      <c r="D22" s="21"/>
      <c r="E22" s="31">
        <f>+'[1]balanza de comparacion '!F175</f>
        <v>4859190</v>
      </c>
      <c r="G22" s="18">
        <f t="shared" si="0"/>
        <v>0</v>
      </c>
      <c r="I22" s="18">
        <f t="shared" si="1"/>
        <v>0</v>
      </c>
    </row>
    <row r="23" spans="2:9" x14ac:dyDescent="0.25">
      <c r="B23" s="19" t="s">
        <v>20</v>
      </c>
      <c r="C23" s="20">
        <v>83555549.030000016</v>
      </c>
      <c r="D23" s="21"/>
      <c r="E23" s="31">
        <f>+'[1]balanza de comparacion '!F155+'[1]balanza de comparacion '!F158+'[1]balanza de comparacion '!F162+'[1]balanza de comparacion '!F167+'[1]balanza de comparacion '!F169+'[1]balanza de comparacion '!F173+'[1]balanza de comparacion '!F176+'[1]balanza de comparacion '!F159+'[1]balanza de comparacion '!F178</f>
        <v>83581171.549999997</v>
      </c>
      <c r="G23" s="18">
        <f t="shared" si="0"/>
        <v>3.0665252394884447E-4</v>
      </c>
      <c r="I23" s="18">
        <f t="shared" si="1"/>
        <v>25622.519999980927</v>
      </c>
    </row>
    <row r="24" spans="2:9" x14ac:dyDescent="0.25">
      <c r="B24" s="19" t="s">
        <v>21</v>
      </c>
      <c r="C24" s="20">
        <v>118838369.45000002</v>
      </c>
      <c r="D24" s="21"/>
      <c r="E24" s="31">
        <f>+'[1]balanza de comparacion '!F152+'[1]balanza de comparacion '!F153+'[1]balanza de comparacion '!F154+'[1]balanza de comparacion '!F156+'[1]balanza de comparacion '!F157+'[1]balanza de comparacion '!F161+'[1]balanza de comparacion '!F164+'[1]balanza de comparacion '!F166+'[1]balanza de comparacion '!F170+'[1]balanza de comparacion '!F171</f>
        <v>118838369.45000002</v>
      </c>
      <c r="G24" s="18">
        <f t="shared" si="0"/>
        <v>0</v>
      </c>
      <c r="I24" s="18">
        <f t="shared" si="1"/>
        <v>0</v>
      </c>
    </row>
    <row r="25" spans="2:9" x14ac:dyDescent="0.25">
      <c r="B25" s="19" t="s">
        <v>22</v>
      </c>
      <c r="C25" s="20">
        <v>104282.5</v>
      </c>
      <c r="D25" s="21"/>
      <c r="E25" s="31">
        <f>+'[1]balanza de comparacion '!F180</f>
        <v>104282.5</v>
      </c>
      <c r="G25" s="18">
        <f t="shared" si="0"/>
        <v>0</v>
      </c>
      <c r="I25" s="18">
        <f t="shared" si="1"/>
        <v>0</v>
      </c>
    </row>
    <row r="26" spans="2:9" x14ac:dyDescent="0.25">
      <c r="B26" s="19" t="s">
        <v>23</v>
      </c>
      <c r="C26" s="20">
        <v>1019792.43</v>
      </c>
      <c r="D26" s="21"/>
      <c r="E26" s="31">
        <f>+'[1]balanza de comparacion '!F172</f>
        <v>1019792.43</v>
      </c>
      <c r="G26" s="18">
        <f t="shared" si="0"/>
        <v>0</v>
      </c>
      <c r="I26" s="18">
        <f t="shared" si="1"/>
        <v>0</v>
      </c>
    </row>
    <row r="27" spans="2:9" x14ac:dyDescent="0.25">
      <c r="B27" s="19" t="s">
        <v>24</v>
      </c>
      <c r="C27" s="20">
        <v>-452134220.48000002</v>
      </c>
      <c r="D27" s="21"/>
      <c r="E27" s="32">
        <f>+-'[1]balanza de comparacion '!G179</f>
        <v>-454645466.77999997</v>
      </c>
      <c r="F27" s="33"/>
      <c r="G27" s="18">
        <f t="shared" si="0"/>
        <v>5.5542053360480735E-3</v>
      </c>
      <c r="I27" s="18">
        <f t="shared" si="1"/>
        <v>-2511246.2999999523</v>
      </c>
    </row>
    <row r="28" spans="2:9" x14ac:dyDescent="0.25">
      <c r="B28" s="12" t="s">
        <v>25</v>
      </c>
      <c r="C28" s="34">
        <v>372815445.39999998</v>
      </c>
      <c r="D28" s="27"/>
      <c r="E28" s="34">
        <f>SUM(E20:E27)</f>
        <v>370329821.62</v>
      </c>
      <c r="F28" s="35"/>
      <c r="G28" s="18">
        <f t="shared" si="0"/>
        <v>-6.6671695356749607E-3</v>
      </c>
      <c r="I28" s="18">
        <f t="shared" si="1"/>
        <v>-2485623.7799999714</v>
      </c>
    </row>
    <row r="29" spans="2:9" ht="7.5" customHeight="1" x14ac:dyDescent="0.25">
      <c r="B29" s="12"/>
      <c r="C29" s="27"/>
      <c r="D29" s="27"/>
      <c r="H29" s="18"/>
    </row>
    <row r="30" spans="2:9" x14ac:dyDescent="0.25">
      <c r="B30" s="12" t="s">
        <v>26</v>
      </c>
      <c r="C30" s="27"/>
      <c r="D30" s="27"/>
    </row>
    <row r="31" spans="2:9" x14ac:dyDescent="0.25">
      <c r="B31" s="19" t="s">
        <v>27</v>
      </c>
      <c r="C31" s="20">
        <v>55105505.270000003</v>
      </c>
      <c r="D31" s="21"/>
      <c r="E31" s="31">
        <f>+'[1]balanza de comparacion '!F181</f>
        <v>55105505.270000003</v>
      </c>
      <c r="G31" s="18">
        <f t="shared" ref="G31:G37" si="2">+I31/C31</f>
        <v>0</v>
      </c>
      <c r="I31" s="18">
        <f t="shared" ref="I31:I36" si="3">+E31-C31</f>
        <v>0</v>
      </c>
    </row>
    <row r="32" spans="2:9" x14ac:dyDescent="0.25">
      <c r="B32" s="19" t="s">
        <v>28</v>
      </c>
      <c r="C32" s="20">
        <v>3203754.9</v>
      </c>
      <c r="D32" s="21"/>
      <c r="E32" s="31">
        <f>+'[1]balanza de comparacion '!F182</f>
        <v>2764963.96</v>
      </c>
      <c r="G32" s="18">
        <f t="shared" si="2"/>
        <v>-0.13696145731997161</v>
      </c>
      <c r="I32" s="18">
        <f t="shared" si="3"/>
        <v>-438790.93999999994</v>
      </c>
    </row>
    <row r="33" spans="2:9" x14ac:dyDescent="0.25">
      <c r="B33" s="19" t="s">
        <v>29</v>
      </c>
      <c r="C33" s="20">
        <v>2122286.85</v>
      </c>
      <c r="D33" s="21"/>
      <c r="E33" s="31">
        <f>+'[1]balanza de comparacion '!F183</f>
        <v>2122286.85</v>
      </c>
      <c r="G33" s="18">
        <f t="shared" si="2"/>
        <v>0</v>
      </c>
      <c r="I33" s="18">
        <f t="shared" si="3"/>
        <v>0</v>
      </c>
    </row>
    <row r="34" spans="2:9" x14ac:dyDescent="0.25">
      <c r="B34" s="19" t="s">
        <v>30</v>
      </c>
      <c r="C34" s="20">
        <v>2626320</v>
      </c>
      <c r="D34" s="21"/>
      <c r="E34" s="31">
        <f>+'[1]balanza de comparacion '!F184</f>
        <v>2626320</v>
      </c>
      <c r="G34" s="18">
        <f t="shared" si="2"/>
        <v>0</v>
      </c>
      <c r="I34" s="18">
        <f t="shared" si="3"/>
        <v>0</v>
      </c>
    </row>
    <row r="35" spans="2:9" x14ac:dyDescent="0.25">
      <c r="B35" s="19" t="s">
        <v>31</v>
      </c>
      <c r="C35" s="20">
        <v>22663324.949999999</v>
      </c>
      <c r="D35" s="21"/>
      <c r="E35" s="17">
        <f>+'[1]balanza de comparacion '!F185</f>
        <v>21695771.789999999</v>
      </c>
      <c r="G35" s="18">
        <f t="shared" si="2"/>
        <v>-4.269246291683252E-2</v>
      </c>
      <c r="I35" s="18">
        <f t="shared" si="3"/>
        <v>-967553.16000000015</v>
      </c>
    </row>
    <row r="36" spans="2:9" x14ac:dyDescent="0.25">
      <c r="B36" s="12" t="s">
        <v>32</v>
      </c>
      <c r="C36" s="36">
        <v>85721191.969999999</v>
      </c>
      <c r="D36" s="27"/>
      <c r="E36" s="36">
        <f>SUM(E31:E35)</f>
        <v>84314847.870000005</v>
      </c>
      <c r="F36" s="36"/>
      <c r="G36" s="18">
        <f t="shared" si="2"/>
        <v>-1.6406025950877756E-2</v>
      </c>
      <c r="I36" s="18">
        <f t="shared" si="3"/>
        <v>-1406344.099999994</v>
      </c>
    </row>
    <row r="37" spans="2:9" ht="15.75" thickBot="1" x14ac:dyDescent="0.3">
      <c r="B37" s="12" t="s">
        <v>33</v>
      </c>
      <c r="C37" s="37">
        <v>3803494122.2699995</v>
      </c>
      <c r="D37" s="27"/>
      <c r="E37" s="37">
        <f>+E17+E28+E36</f>
        <v>3915027999.3699994</v>
      </c>
      <c r="F37" s="38"/>
      <c r="G37" s="18">
        <f t="shared" si="2"/>
        <v>2.9324056647531852E-2</v>
      </c>
      <c r="I37" s="18">
        <f>+E37-C37</f>
        <v>111533877.0999999</v>
      </c>
    </row>
    <row r="38" spans="2:9" ht="7.5" customHeight="1" thickTop="1" x14ac:dyDescent="0.25">
      <c r="B38" s="29"/>
      <c r="C38" s="30"/>
      <c r="D38" s="30"/>
      <c r="I38" s="18"/>
    </row>
    <row r="39" spans="2:9" s="12" customFormat="1" ht="14.25" x14ac:dyDescent="0.2">
      <c r="B39" s="12" t="s">
        <v>34</v>
      </c>
      <c r="C39" s="27"/>
      <c r="D39" s="27"/>
      <c r="E39" s="36"/>
      <c r="F39" s="36"/>
      <c r="G39" s="27"/>
    </row>
    <row r="40" spans="2:9" s="12" customFormat="1" ht="14.25" x14ac:dyDescent="0.2">
      <c r="B40" s="12" t="s">
        <v>35</v>
      </c>
      <c r="C40" s="27"/>
      <c r="D40" s="27"/>
      <c r="E40" s="36"/>
      <c r="F40" s="36"/>
      <c r="G40" s="27"/>
    </row>
    <row r="41" spans="2:9" s="12" customFormat="1" x14ac:dyDescent="0.25">
      <c r="B41" s="8" t="s">
        <v>36</v>
      </c>
      <c r="C41" s="18">
        <v>613800930.03999996</v>
      </c>
      <c r="D41" s="18"/>
      <c r="E41" s="17">
        <f>+'[1]balanza de comparacion '!G186</f>
        <v>643697235.58000004</v>
      </c>
      <c r="F41" s="17"/>
      <c r="G41" s="18">
        <f t="shared" ref="G41:G44" si="4">+I41/C41</f>
        <v>4.8706843011873259E-2</v>
      </c>
      <c r="H41" s="8"/>
      <c r="I41" s="18">
        <f t="shared" ref="I41:I47" si="5">+E41-C41</f>
        <v>29896305.540000081</v>
      </c>
    </row>
    <row r="42" spans="2:9" s="12" customFormat="1" x14ac:dyDescent="0.25">
      <c r="B42" s="8" t="s">
        <v>37</v>
      </c>
      <c r="C42" s="18">
        <v>0</v>
      </c>
      <c r="D42" s="18"/>
      <c r="E42" s="17">
        <f>+'[1]balanza de comparacion '!G199</f>
        <v>0</v>
      </c>
      <c r="F42" s="17"/>
      <c r="G42" s="18">
        <v>0</v>
      </c>
      <c r="H42" s="8"/>
      <c r="I42" s="18">
        <f t="shared" si="5"/>
        <v>0</v>
      </c>
    </row>
    <row r="43" spans="2:9" s="12" customFormat="1" x14ac:dyDescent="0.25">
      <c r="B43" s="8" t="s">
        <v>38</v>
      </c>
      <c r="C43" s="18">
        <v>0</v>
      </c>
      <c r="D43" s="18"/>
      <c r="E43" s="17">
        <f>+'[1]balanza de comparacion '!G189</f>
        <v>384580</v>
      </c>
      <c r="F43" s="17"/>
      <c r="G43" s="18">
        <v>0</v>
      </c>
      <c r="H43" s="8"/>
      <c r="I43" s="18">
        <f t="shared" si="5"/>
        <v>384580</v>
      </c>
    </row>
    <row r="44" spans="2:9" s="12" customFormat="1" x14ac:dyDescent="0.25">
      <c r="B44" s="8" t="s">
        <v>39</v>
      </c>
      <c r="C44" s="18">
        <v>1445753.63</v>
      </c>
      <c r="D44" s="18"/>
      <c r="E44" s="17">
        <f>+'[1]balanza de comparacion '!G192</f>
        <v>1495753.63</v>
      </c>
      <c r="F44" s="17"/>
      <c r="G44" s="18">
        <f t="shared" si="4"/>
        <v>3.4584039052352238E-2</v>
      </c>
      <c r="H44" s="8"/>
      <c r="I44" s="18">
        <f t="shared" si="5"/>
        <v>50000</v>
      </c>
    </row>
    <row r="45" spans="2:9" s="12" customFormat="1" x14ac:dyDescent="0.25">
      <c r="B45" s="8" t="s">
        <v>40</v>
      </c>
      <c r="C45" s="18">
        <v>1194805.27</v>
      </c>
      <c r="D45" s="18"/>
      <c r="E45" s="17">
        <f>+'[1]balanza de comparacion '!G193</f>
        <v>1194805.27</v>
      </c>
      <c r="F45" s="17"/>
      <c r="G45" s="18">
        <f>+I45/C45</f>
        <v>0</v>
      </c>
      <c r="H45" s="8"/>
      <c r="I45" s="18">
        <f t="shared" si="5"/>
        <v>0</v>
      </c>
    </row>
    <row r="46" spans="2:9" s="12" customFormat="1" x14ac:dyDescent="0.25">
      <c r="B46" s="8" t="s">
        <v>41</v>
      </c>
      <c r="C46" s="17">
        <v>2021143.58</v>
      </c>
      <c r="D46" s="18"/>
      <c r="E46" s="17">
        <f>+'[1]balanza de comparacion '!G197</f>
        <v>2021143.58</v>
      </c>
      <c r="F46" s="17"/>
      <c r="G46" s="18">
        <f>+I46/C46</f>
        <v>0</v>
      </c>
      <c r="H46" s="8"/>
      <c r="I46" s="18">
        <f t="shared" si="5"/>
        <v>0</v>
      </c>
    </row>
    <row r="47" spans="2:9" s="12" customFormat="1" x14ac:dyDescent="0.25">
      <c r="B47" s="8" t="s">
        <v>42</v>
      </c>
      <c r="C47" s="17">
        <v>26706.19</v>
      </c>
      <c r="D47" s="18"/>
      <c r="E47" s="17">
        <f>+'[1]balanza de comparacion '!G198</f>
        <v>26706.19</v>
      </c>
      <c r="F47" s="17"/>
      <c r="G47" s="18">
        <f>+I47/C47</f>
        <v>0</v>
      </c>
      <c r="H47" s="8"/>
      <c r="I47" s="18">
        <f t="shared" si="5"/>
        <v>0</v>
      </c>
    </row>
    <row r="48" spans="2:9" x14ac:dyDescent="0.25">
      <c r="B48" s="12" t="s">
        <v>43</v>
      </c>
      <c r="C48" s="39">
        <v>618489338.71000004</v>
      </c>
      <c r="D48" s="27"/>
      <c r="E48" s="40">
        <f>SUM(E41:E47)</f>
        <v>648820224.25000012</v>
      </c>
      <c r="F48" s="38"/>
      <c r="G48" s="18">
        <f>+I48/C48</f>
        <v>4.9040272227265924E-2</v>
      </c>
      <c r="I48" s="18">
        <f>+E48-C48</f>
        <v>30330885.540000081</v>
      </c>
    </row>
    <row r="49" spans="1:9" s="12" customFormat="1" ht="7.5" customHeight="1" x14ac:dyDescent="0.2">
      <c r="C49" s="27"/>
      <c r="D49" s="27"/>
      <c r="E49" s="27"/>
      <c r="G49" s="27"/>
    </row>
    <row r="50" spans="1:9" s="12" customFormat="1" x14ac:dyDescent="0.25">
      <c r="B50" s="12" t="s">
        <v>44</v>
      </c>
      <c r="C50" s="27"/>
      <c r="D50" s="27"/>
      <c r="E50" s="38"/>
      <c r="F50" s="38"/>
      <c r="G50" s="18"/>
      <c r="H50" s="8"/>
    </row>
    <row r="51" spans="1:9" s="12" customFormat="1" x14ac:dyDescent="0.25">
      <c r="B51" s="8" t="s">
        <v>45</v>
      </c>
      <c r="C51" s="41">
        <v>0</v>
      </c>
      <c r="D51" s="18"/>
      <c r="E51" s="41">
        <v>0</v>
      </c>
      <c r="F51" s="42"/>
      <c r="G51" s="18">
        <v>0</v>
      </c>
      <c r="H51" s="8"/>
      <c r="I51" s="18">
        <f>+E51-C51</f>
        <v>0</v>
      </c>
    </row>
    <row r="52" spans="1:9" s="12" customFormat="1" x14ac:dyDescent="0.25">
      <c r="B52" s="12" t="s">
        <v>46</v>
      </c>
      <c r="C52" s="39">
        <v>0</v>
      </c>
      <c r="D52" s="27"/>
      <c r="E52" s="39">
        <f>+E51</f>
        <v>0</v>
      </c>
      <c r="F52" s="38"/>
      <c r="G52" s="18">
        <v>0</v>
      </c>
      <c r="H52" s="8"/>
      <c r="I52" s="18">
        <f>+E52-C52</f>
        <v>0</v>
      </c>
    </row>
    <row r="53" spans="1:9" s="12" customFormat="1" x14ac:dyDescent="0.25">
      <c r="B53" s="12" t="s">
        <v>47</v>
      </c>
      <c r="C53" s="39">
        <v>618489338.71000004</v>
      </c>
      <c r="D53" s="27"/>
      <c r="E53" s="39">
        <f>+E48</f>
        <v>648820224.25000012</v>
      </c>
      <c r="F53" s="38"/>
      <c r="G53" s="18">
        <f>+I53/C53</f>
        <v>4.9040272227265924E-2</v>
      </c>
      <c r="H53" s="8"/>
      <c r="I53" s="18">
        <f>+E53-C53</f>
        <v>30330885.540000081</v>
      </c>
    </row>
    <row r="54" spans="1:9" ht="7.5" customHeight="1" x14ac:dyDescent="0.25">
      <c r="B54" s="29"/>
      <c r="C54" s="30"/>
      <c r="D54" s="30"/>
    </row>
    <row r="55" spans="1:9" s="12" customFormat="1" ht="14.25" x14ac:dyDescent="0.2">
      <c r="B55" s="12" t="s">
        <v>48</v>
      </c>
      <c r="C55" s="27"/>
      <c r="D55" s="27"/>
      <c r="E55" s="36"/>
      <c r="F55" s="36"/>
      <c r="G55" s="27"/>
    </row>
    <row r="56" spans="1:9" x14ac:dyDescent="0.25">
      <c r="B56" s="19" t="s">
        <v>49</v>
      </c>
      <c r="C56" s="20">
        <v>7518717.21</v>
      </c>
      <c r="D56" s="21"/>
      <c r="E56" s="17">
        <f>+'[1]balanza de comprobacion post ci'!G187</f>
        <v>7518717.21</v>
      </c>
      <c r="G56" s="18">
        <f>+I56/C56</f>
        <v>0</v>
      </c>
      <c r="I56" s="18">
        <f>+E56-C56</f>
        <v>0</v>
      </c>
    </row>
    <row r="57" spans="1:9" x14ac:dyDescent="0.25">
      <c r="B57" s="19" t="s">
        <v>50</v>
      </c>
      <c r="C57" s="20">
        <v>2873869045.1299996</v>
      </c>
      <c r="D57" s="21"/>
      <c r="E57" s="17">
        <f>+'[1]balanza de comparacion '!G201+'[1]balanza de comparacion '!G202+'[1]balanza de comprobacion post ci'!G190+'[1]balanza de comprobacion post ci'!G191+'[1]balanza de comprobacion post ci'!G192</f>
        <v>2931046149.2799997</v>
      </c>
      <c r="G57" s="18">
        <f>+I57/C57</f>
        <v>1.9895514810214215E-2</v>
      </c>
      <c r="I57" s="18">
        <f>+E57-C57</f>
        <v>57177104.150000095</v>
      </c>
    </row>
    <row r="58" spans="1:9" x14ac:dyDescent="0.25">
      <c r="B58" s="19" t="s">
        <v>51</v>
      </c>
      <c r="C58" s="43">
        <v>303617021.21999973</v>
      </c>
      <c r="D58" s="21"/>
      <c r="E58" s="43">
        <f>+'[1]Estado de Resultados'!F199</f>
        <v>327642908.62999988</v>
      </c>
      <c r="F58" s="44"/>
      <c r="G58" s="18">
        <f>+I58/C58</f>
        <v>7.9132215030168152E-2</v>
      </c>
      <c r="I58" s="18">
        <f>+E58-C58</f>
        <v>24025887.410000145</v>
      </c>
    </row>
    <row r="59" spans="1:9" s="12" customFormat="1" x14ac:dyDescent="0.25">
      <c r="B59" s="12" t="s">
        <v>52</v>
      </c>
      <c r="C59" s="39">
        <v>3185004783.5599995</v>
      </c>
      <c r="D59" s="27"/>
      <c r="E59" s="39">
        <f>SUM(E56:E58)</f>
        <v>3266207775.1199999</v>
      </c>
      <c r="F59" s="38"/>
      <c r="G59" s="18">
        <f>+I59/C59</f>
        <v>2.5495406468192736E-2</v>
      </c>
      <c r="H59" s="8"/>
      <c r="I59" s="18">
        <f>+E59-C59</f>
        <v>81202991.56000042</v>
      </c>
    </row>
    <row r="60" spans="1:9" s="12" customFormat="1" ht="15.75" thickBot="1" x14ac:dyDescent="0.3">
      <c r="B60" s="12" t="s">
        <v>53</v>
      </c>
      <c r="C60" s="37">
        <v>3803494122.2699995</v>
      </c>
      <c r="D60" s="27"/>
      <c r="E60" s="37">
        <f>+E53+E59</f>
        <v>3915027999.3699999</v>
      </c>
      <c r="F60" s="38"/>
      <c r="G60" s="18">
        <f>+I60/C60</f>
        <v>2.9324056647531977E-2</v>
      </c>
      <c r="H60" s="8"/>
      <c r="I60" s="18">
        <f>+E60-C60</f>
        <v>111533877.10000038</v>
      </c>
    </row>
    <row r="61" spans="1:9" ht="15.75" thickTop="1" x14ac:dyDescent="0.25"/>
    <row r="62" spans="1:9" customFormat="1" x14ac:dyDescent="0.25">
      <c r="A62" s="45"/>
      <c r="B62" s="45"/>
      <c r="C62" s="45"/>
      <c r="D62" s="45"/>
      <c r="E62" s="45"/>
      <c r="F62" s="45"/>
      <c r="G62" s="46"/>
      <c r="H62" s="45"/>
      <c r="I62" s="45"/>
    </row>
    <row r="63" spans="1:9" customFormat="1" x14ac:dyDescent="0.25">
      <c r="A63" s="45"/>
      <c r="B63" s="8"/>
      <c r="C63" s="8"/>
      <c r="D63" s="8"/>
      <c r="E63" s="17"/>
      <c r="F63" s="17"/>
      <c r="G63" s="18"/>
      <c r="H63" s="8"/>
      <c r="I63" s="8"/>
    </row>
    <row r="64" spans="1:9" customFormat="1" x14ac:dyDescent="0.25">
      <c r="A64" s="47"/>
      <c r="B64" s="8"/>
      <c r="C64" s="8"/>
      <c r="D64" s="8"/>
      <c r="E64" s="17"/>
      <c r="F64" s="17"/>
      <c r="G64" s="18"/>
      <c r="H64" s="8"/>
      <c r="I64" s="8"/>
    </row>
    <row r="65" spans="1:9" customFormat="1" x14ac:dyDescent="0.25">
      <c r="A65" s="47"/>
      <c r="B65" s="48" t="s">
        <v>54</v>
      </c>
      <c r="C65" s="45"/>
      <c r="D65" s="45"/>
      <c r="E65" s="45"/>
      <c r="F65" s="49" t="s">
        <v>55</v>
      </c>
      <c r="G65" s="49"/>
      <c r="H65" s="49"/>
      <c r="I65" s="49"/>
    </row>
    <row r="66" spans="1:9" customFormat="1" x14ac:dyDescent="0.25">
      <c r="B66" s="50" t="s">
        <v>56</v>
      </c>
      <c r="C66" s="50"/>
      <c r="D66" s="50"/>
      <c r="E66" s="50"/>
      <c r="F66" s="51" t="s">
        <v>57</v>
      </c>
      <c r="G66" s="51"/>
      <c r="H66" s="51"/>
      <c r="I66" s="51"/>
    </row>
    <row r="67" spans="1:9" customFormat="1" x14ac:dyDescent="0.25">
      <c r="B67" s="1"/>
      <c r="C67" s="1"/>
      <c r="D67" s="1"/>
      <c r="E67" s="1"/>
      <c r="F67" s="1"/>
      <c r="G67" s="2"/>
      <c r="H67" s="1"/>
      <c r="I67" s="1"/>
    </row>
    <row r="68" spans="1:9" customFormat="1" x14ac:dyDescent="0.25">
      <c r="A68" s="52"/>
      <c r="B68" s="52"/>
      <c r="C68" s="52"/>
      <c r="D68" s="52"/>
      <c r="E68" s="52"/>
      <c r="F68" s="52"/>
      <c r="G68" s="52"/>
      <c r="H68" s="52"/>
      <c r="I68" s="52"/>
    </row>
    <row r="69" spans="1:9" customFormat="1" x14ac:dyDescent="0.25">
      <c r="A69" s="52"/>
      <c r="B69" s="52"/>
      <c r="C69" s="52"/>
      <c r="D69" s="52"/>
      <c r="E69" s="52"/>
      <c r="F69" s="52"/>
      <c r="G69" s="52"/>
      <c r="H69" s="52"/>
      <c r="I69" s="52"/>
    </row>
    <row r="70" spans="1:9" customFormat="1" x14ac:dyDescent="0.25">
      <c r="A70" s="53"/>
      <c r="B70" s="53"/>
      <c r="C70" s="53"/>
      <c r="D70" s="53"/>
      <c r="E70" s="53"/>
      <c r="F70" s="53"/>
      <c r="G70" s="53"/>
      <c r="H70" s="53"/>
      <c r="I70" s="53"/>
    </row>
    <row r="73" spans="1:9" x14ac:dyDescent="0.25">
      <c r="E73" s="17" t="s">
        <v>58</v>
      </c>
    </row>
    <row r="77" spans="1:9" x14ac:dyDescent="0.25">
      <c r="H77" s="18"/>
    </row>
    <row r="78" spans="1:9" x14ac:dyDescent="0.25">
      <c r="H78" s="18"/>
    </row>
    <row r="79" spans="1:9" x14ac:dyDescent="0.25">
      <c r="H79" s="18"/>
    </row>
  </sheetData>
  <mergeCells count="10">
    <mergeCell ref="F66:I66"/>
    <mergeCell ref="A68:I68"/>
    <mergeCell ref="A69:I69"/>
    <mergeCell ref="A70:I70"/>
    <mergeCell ref="A6:I6"/>
    <mergeCell ref="A7:I7"/>
    <mergeCell ref="A8:I8"/>
    <mergeCell ref="A9:I9"/>
    <mergeCell ref="A10:I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2024-06-12T14:54:55Z</dcterms:created>
  <dcterms:modified xsi:type="dcterms:W3CDTF">2024-06-12T14:55:43Z</dcterms:modified>
</cp:coreProperties>
</file>