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MARZO 2024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8" i="1" s="1"/>
  <c r="G58" i="1" s="1"/>
  <c r="E57" i="1"/>
  <c r="I57" i="1" s="1"/>
  <c r="G57" i="1" s="1"/>
  <c r="E56" i="1"/>
  <c r="E59" i="1" s="1"/>
  <c r="I59" i="1" s="1"/>
  <c r="G59" i="1" s="1"/>
  <c r="E52" i="1"/>
  <c r="I52" i="1" s="1"/>
  <c r="I51" i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G44" i="1" s="1"/>
  <c r="E43" i="1"/>
  <c r="I43" i="1" s="1"/>
  <c r="E42" i="1"/>
  <c r="I42" i="1" s="1"/>
  <c r="E41" i="1"/>
  <c r="I41" i="1" s="1"/>
  <c r="G41" i="1" s="1"/>
  <c r="I35" i="1"/>
  <c r="G35" i="1" s="1"/>
  <c r="E35" i="1"/>
  <c r="E34" i="1"/>
  <c r="I34" i="1" s="1"/>
  <c r="G34" i="1" s="1"/>
  <c r="E33" i="1"/>
  <c r="E36" i="1" s="1"/>
  <c r="I36" i="1" s="1"/>
  <c r="G36" i="1" s="1"/>
  <c r="I32" i="1"/>
  <c r="G32" i="1"/>
  <c r="E32" i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I23" i="1"/>
  <c r="G23" i="1" s="1"/>
  <c r="E23" i="1"/>
  <c r="E22" i="1"/>
  <c r="I22" i="1" s="1"/>
  <c r="G22" i="1" s="1"/>
  <c r="E21" i="1"/>
  <c r="I21" i="1" s="1"/>
  <c r="G21" i="1" s="1"/>
  <c r="E20" i="1"/>
  <c r="I20" i="1" s="1"/>
  <c r="G20" i="1" s="1"/>
  <c r="E16" i="1"/>
  <c r="I16" i="1" s="1"/>
  <c r="G16" i="1" s="1"/>
  <c r="E15" i="1"/>
  <c r="I15" i="1" s="1"/>
  <c r="G15" i="1" s="1"/>
  <c r="E14" i="1"/>
  <c r="I14" i="1" s="1"/>
  <c r="G14" i="1" s="1"/>
  <c r="I33" i="1" l="1"/>
  <c r="G33" i="1" s="1"/>
  <c r="E17" i="1"/>
  <c r="I56" i="1"/>
  <c r="G56" i="1" s="1"/>
  <c r="E28" i="1"/>
  <c r="I28" i="1" s="1"/>
  <c r="G28" i="1" s="1"/>
  <c r="E48" i="1"/>
  <c r="E37" i="1" l="1"/>
  <c r="I37" i="1" s="1"/>
  <c r="G37" i="1" s="1"/>
  <c r="I17" i="1"/>
  <c r="G17" i="1" s="1"/>
  <c r="I48" i="1"/>
  <c r="G48" i="1" s="1"/>
  <c r="E53" i="1"/>
  <c r="E60" i="1" l="1"/>
  <c r="I60" i="1" s="1"/>
  <c r="G60" i="1" s="1"/>
  <c r="I53" i="1"/>
  <c r="G53" i="1" s="1"/>
</calcChain>
</file>

<file path=xl/sharedStrings.xml><?xml version="1.0" encoding="utf-8"?>
<sst xmlns="http://schemas.openxmlformats.org/spreadsheetml/2006/main" count="59" uniqueCount="59">
  <si>
    <t>COMEDORES ECONOMICOS DEL ESTADO</t>
  </si>
  <si>
    <t>BALANCE GENERAL</t>
  </si>
  <si>
    <t>AL 31 DE MARZO 2024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</si>
  <si>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</si>
  <si>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</si>
  <si>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</si>
  <si>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</si>
  <si>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FEBRERO 2024</t>
  </si>
  <si>
    <t>MARZO 2024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</si>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</sst>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15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172950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4</xdr:col>
      <xdr:colOff>707152</xdr:colOff>
      <xdr:row>4</xdr:row>
      <xdr:rowOff>152400</xdr:rowOff>
    </xdr:to>
    <xdr:pic>
      <xdr:nvPicPr>
        <xdr:cNvPr id="16" name="Imagen 15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68</xdr:row>
      <xdr:rowOff>161925</xdr:rowOff>
    </xdr:from>
    <xdr:to>
      <xdr:col>8</xdr:col>
      <xdr:colOff>428625</xdr:colOff>
      <xdr:row>73</xdr:row>
      <xdr:rowOff>85725</xdr:rowOff>
    </xdr:to>
    <xdr:pic>
      <xdr:nvPicPr>
        <xdr:cNvPr id="17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12906375"/>
          <a:ext cx="87630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4/ESTADO%20FINANCIERO%202024/ESTADOS%20FINANCIEROS%20AL%2031%20DE%20MARZO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1310580532.9100001</v>
          </cell>
        </row>
        <row r="128">
          <cell r="K128">
            <v>1974116533.3999999</v>
          </cell>
        </row>
        <row r="148">
          <cell r="K148">
            <v>34893791.00999999</v>
          </cell>
        </row>
        <row r="151">
          <cell r="F151">
            <v>175263155.69999999</v>
          </cell>
        </row>
        <row r="152">
          <cell r="F152">
            <v>72540315.900000006</v>
          </cell>
        </row>
        <row r="153">
          <cell r="F153">
            <v>21984233.09</v>
          </cell>
        </row>
        <row r="154">
          <cell r="F154">
            <v>2478900.7799999998</v>
          </cell>
        </row>
        <row r="155">
          <cell r="F155">
            <v>7573502.0099999998</v>
          </cell>
        </row>
        <row r="156">
          <cell r="F156">
            <v>1688981.49</v>
          </cell>
        </row>
        <row r="157">
          <cell r="F157">
            <v>11233166.560000001</v>
          </cell>
        </row>
        <row r="158">
          <cell r="F158">
            <v>1268360.9099999999</v>
          </cell>
        </row>
        <row r="159">
          <cell r="F159">
            <v>185657.18</v>
          </cell>
        </row>
        <row r="160">
          <cell r="F160">
            <v>194297090.05000001</v>
          </cell>
        </row>
        <row r="161">
          <cell r="F161">
            <v>569282.9</v>
          </cell>
        </row>
        <row r="162">
          <cell r="F162">
            <v>27961693.5</v>
          </cell>
        </row>
        <row r="163">
          <cell r="F163">
            <v>220347463.94999999</v>
          </cell>
        </row>
        <row r="164">
          <cell r="F164">
            <v>261238.2</v>
          </cell>
        </row>
        <row r="165">
          <cell r="F165">
            <v>162376.43</v>
          </cell>
        </row>
        <row r="166">
          <cell r="F166">
            <v>1196402.26</v>
          </cell>
        </row>
        <row r="167">
          <cell r="F167">
            <v>3748421.51</v>
          </cell>
        </row>
        <row r="168">
          <cell r="F168">
            <v>233254.2</v>
          </cell>
        </row>
        <row r="169">
          <cell r="F169">
            <v>3663769.61</v>
          </cell>
        </row>
        <row r="170">
          <cell r="F170">
            <v>1765923</v>
          </cell>
        </row>
        <row r="171">
          <cell r="F171">
            <v>1947424.71</v>
          </cell>
        </row>
        <row r="172">
          <cell r="F172">
            <v>1019792.43</v>
          </cell>
        </row>
        <row r="173">
          <cell r="F173">
            <v>16559176.949999999</v>
          </cell>
        </row>
        <row r="174">
          <cell r="F174">
            <v>25366442.140000001</v>
          </cell>
        </row>
        <row r="175">
          <cell r="F175">
            <v>4859190</v>
          </cell>
        </row>
        <row r="176">
          <cell r="F176">
            <v>22514627.350000001</v>
          </cell>
        </row>
        <row r="177">
          <cell r="F177">
            <v>902700</v>
          </cell>
        </row>
        <row r="178">
          <cell r="F178">
            <v>80340.009999999995</v>
          </cell>
        </row>
        <row r="179">
          <cell r="G179">
            <v>449598622.77999997</v>
          </cell>
        </row>
        <row r="180">
          <cell r="F180">
            <v>104282.5</v>
          </cell>
        </row>
        <row r="181">
          <cell r="F181">
            <v>54398264.420000002</v>
          </cell>
        </row>
        <row r="182">
          <cell r="F182">
            <v>3628391.29</v>
          </cell>
        </row>
        <row r="183">
          <cell r="F183">
            <v>2122286.85</v>
          </cell>
        </row>
        <row r="184">
          <cell r="F184">
            <v>2626320</v>
          </cell>
        </row>
        <row r="185">
          <cell r="F185">
            <v>23992771.25</v>
          </cell>
        </row>
        <row r="186">
          <cell r="G186">
            <v>686665723.37</v>
          </cell>
        </row>
        <row r="189">
          <cell r="G189">
            <v>0</v>
          </cell>
        </row>
        <row r="192">
          <cell r="G192">
            <v>1445753.63</v>
          </cell>
        </row>
        <row r="193">
          <cell r="G193">
            <v>1194805.27</v>
          </cell>
        </row>
        <row r="197">
          <cell r="G197">
            <v>2021143.58</v>
          </cell>
        </row>
        <row r="198">
          <cell r="G198">
            <v>26706.19</v>
          </cell>
        </row>
        <row r="199">
          <cell r="G199">
            <v>0</v>
          </cell>
        </row>
        <row r="201">
          <cell r="G201">
            <v>2259225822.5999999</v>
          </cell>
        </row>
        <row r="202">
          <cell r="G202">
            <v>0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530569360.23000002</v>
          </cell>
        </row>
        <row r="191">
          <cell r="G191">
            <v>486505.22</v>
          </cell>
        </row>
      </sheetData>
      <sheetData sheetId="5">
        <row r="199">
          <cell r="F199">
            <v>289382896.36999989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E11" sqref="E11"/>
    </sheetView>
  </sheetViews>
  <sheetFormatPr baseColWidth="10" defaultRowHeight="15" x14ac:dyDescent="0.25"/>
  <cols>
    <col min="2" max="2" width="39.28515625" bestFit="1" customWidth="1"/>
    <col min="3" max="3" width="17.140625" bestFit="1" customWidth="1"/>
    <col min="5" max="5" width="17.140625" bestFit="1" customWidth="1"/>
    <col min="7" max="7" width="11.140625" bestFit="1" customWidth="1"/>
    <col min="9" max="9" width="13.42578125" bestFit="1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2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47.25" x14ac:dyDescent="0.25">
      <c r="A11" s="1"/>
      <c r="B11" s="11"/>
      <c r="C11" s="11"/>
      <c r="D11" s="11"/>
      <c r="E11" s="11"/>
      <c r="F11" s="11"/>
      <c r="G11" s="12" t="s">
        <v>4</v>
      </c>
      <c r="H11" s="13"/>
      <c r="I11" s="13" t="s">
        <v>5</v>
      </c>
      <c r="J11" s="13"/>
    </row>
    <row r="12" spans="1:10" ht="28.5" x14ac:dyDescent="0.25">
      <c r="A12" s="14"/>
      <c r="B12" s="14" t="s">
        <v>6</v>
      </c>
      <c r="C12" s="15" t="s">
        <v>7</v>
      </c>
      <c r="D12" s="16"/>
      <c r="E12" s="15" t="s">
        <v>8</v>
      </c>
      <c r="F12" s="16"/>
      <c r="G12" s="17" t="s">
        <v>9</v>
      </c>
      <c r="H12" s="18"/>
      <c r="I12" s="18" t="s">
        <v>10</v>
      </c>
      <c r="J12" s="18"/>
    </row>
    <row r="13" spans="1:10" x14ac:dyDescent="0.25">
      <c r="A13" s="1"/>
      <c r="B13" s="14" t="s">
        <v>11</v>
      </c>
      <c r="C13" s="14"/>
      <c r="D13" s="14"/>
      <c r="E13" s="2"/>
      <c r="F13" s="2"/>
      <c r="G13" s="3"/>
      <c r="H13" s="1"/>
      <c r="I13" s="1"/>
      <c r="J13" s="1"/>
    </row>
    <row r="14" spans="1:10" x14ac:dyDescent="0.25">
      <c r="A14" s="1"/>
      <c r="B14" s="19" t="s">
        <v>12</v>
      </c>
      <c r="C14" s="20">
        <v>1360795941.74</v>
      </c>
      <c r="D14" s="21"/>
      <c r="E14" s="22">
        <f>+'[1]balanza de comparacion '!K22</f>
        <v>1310580532.9100001</v>
      </c>
      <c r="F14" s="23"/>
      <c r="G14" s="3">
        <f>+I14/C14</f>
        <v>-3.690149807897819E-2</v>
      </c>
      <c r="H14" s="1"/>
      <c r="I14" s="3">
        <f>+E14-C14</f>
        <v>-50215408.829999924</v>
      </c>
      <c r="J14" s="3"/>
    </row>
    <row r="15" spans="1:10" x14ac:dyDescent="0.25">
      <c r="A15" s="1"/>
      <c r="B15" s="19" t="s">
        <v>13</v>
      </c>
      <c r="C15" s="20">
        <v>1824294907.4499998</v>
      </c>
      <c r="D15" s="21"/>
      <c r="E15" s="24">
        <f>+'[1]balanza de comparacion '!K128</f>
        <v>1974116533.3999999</v>
      </c>
      <c r="F15" s="25"/>
      <c r="G15" s="3">
        <f>+I15/C15</f>
        <v>8.212577107909641E-2</v>
      </c>
      <c r="H15" s="1"/>
      <c r="I15" s="3">
        <f>+E15-C15</f>
        <v>149821625.95000005</v>
      </c>
      <c r="J15" s="3"/>
    </row>
    <row r="16" spans="1:10" x14ac:dyDescent="0.25">
      <c r="A16" s="1"/>
      <c r="B16" s="19" t="s">
        <v>14</v>
      </c>
      <c r="C16" s="20">
        <v>55375509.140000001</v>
      </c>
      <c r="D16" s="21"/>
      <c r="E16" s="22">
        <f>+'[1]balanza de comparacion '!K148</f>
        <v>34893791.00999999</v>
      </c>
      <c r="F16" s="23"/>
      <c r="G16" s="3">
        <f>+I16/C16</f>
        <v>-0.36986961290447484</v>
      </c>
      <c r="H16" s="1"/>
      <c r="I16" s="3">
        <f>+E16-C16</f>
        <v>-20481718.13000001</v>
      </c>
      <c r="J16" s="3"/>
    </row>
    <row r="17" spans="1:10" x14ac:dyDescent="0.25">
      <c r="A17" s="1"/>
      <c r="B17" s="14" t="s">
        <v>15</v>
      </c>
      <c r="C17" s="26">
        <v>3240466358.3299994</v>
      </c>
      <c r="D17" s="27"/>
      <c r="E17" s="26">
        <f>SUM(E14:E16)</f>
        <v>3319590857.3199997</v>
      </c>
      <c r="F17" s="28"/>
      <c r="G17" s="3">
        <f>+I17/C17</f>
        <v>2.4417627045132385E-2</v>
      </c>
      <c r="H17" s="1"/>
      <c r="I17" s="3">
        <f>+E17-C17</f>
        <v>79124498.990000248</v>
      </c>
      <c r="J17" s="3"/>
    </row>
    <row r="18" spans="1:10" x14ac:dyDescent="0.25">
      <c r="A18" s="1"/>
      <c r="B18" s="29"/>
      <c r="C18" s="30"/>
      <c r="D18" s="30"/>
      <c r="E18" s="2"/>
      <c r="F18" s="2"/>
      <c r="G18" s="3"/>
      <c r="H18" s="3"/>
      <c r="I18" s="1"/>
      <c r="J18" s="1"/>
    </row>
    <row r="19" spans="1:10" x14ac:dyDescent="0.25">
      <c r="A19" s="1"/>
      <c r="B19" s="14" t="s">
        <v>16</v>
      </c>
      <c r="C19" s="27"/>
      <c r="D19" s="27"/>
      <c r="E19" s="2"/>
      <c r="F19" s="2"/>
      <c r="G19" s="3"/>
      <c r="H19" s="1"/>
      <c r="I19" s="1"/>
      <c r="J19" s="1"/>
    </row>
    <row r="20" spans="1:10" x14ac:dyDescent="0.25">
      <c r="A20" s="1"/>
      <c r="B20" s="19" t="s">
        <v>17</v>
      </c>
      <c r="C20" s="20">
        <v>175263155.69999999</v>
      </c>
      <c r="D20" s="21"/>
      <c r="E20" s="31">
        <f>+'[1]balanza de comparacion '!F151</f>
        <v>175263155.69999999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9" t="s">
        <v>18</v>
      </c>
      <c r="C21" s="20">
        <v>441309326.76999998</v>
      </c>
      <c r="D21" s="21"/>
      <c r="E21" s="31">
        <f>+'[1]balanza de comparacion '!F160+'[1]balanza de comparacion '!F163+'[1]balanza de comparacion '!F168+'[1]balanza de comparacion '!F174+'[1]balanza de comparacion '!F165+'[1]balanza de comparacion '!F177</f>
        <v>441309326.76999998</v>
      </c>
      <c r="F21" s="2"/>
      <c r="G21" s="3">
        <f t="shared" si="0"/>
        <v>0</v>
      </c>
      <c r="H21" s="1"/>
      <c r="I21" s="3">
        <f t="shared" si="1"/>
        <v>0</v>
      </c>
      <c r="J21" s="3"/>
    </row>
    <row r="22" spans="1:10" x14ac:dyDescent="0.25">
      <c r="A22" s="1"/>
      <c r="B22" s="19" t="s">
        <v>19</v>
      </c>
      <c r="C22" s="20">
        <v>4859190</v>
      </c>
      <c r="D22" s="21"/>
      <c r="E22" s="31">
        <f>+'[1]balanza de comparacion '!F175</f>
        <v>4859190</v>
      </c>
      <c r="F22" s="2"/>
      <c r="G22" s="3">
        <f t="shared" si="0"/>
        <v>0</v>
      </c>
      <c r="H22" s="1"/>
      <c r="I22" s="3">
        <f t="shared" si="1"/>
        <v>0</v>
      </c>
      <c r="J22" s="3"/>
    </row>
    <row r="23" spans="1:10" x14ac:dyDescent="0.25">
      <c r="A23" s="1"/>
      <c r="B23" s="19" t="s">
        <v>20</v>
      </c>
      <c r="C23" s="20">
        <v>83555549.030000016</v>
      </c>
      <c r="D23" s="21"/>
      <c r="E23" s="31">
        <f>+'[1]balanza de comparacion '!F155+'[1]balanza de comparacion '!F158+'[1]balanza de comparacion '!F162+'[1]balanza de comparacion '!F167+'[1]balanza de comparacion '!F169+'[1]balanza de comparacion '!F173+'[1]balanza de comparacion '!F176+'[1]balanza de comparacion '!F159+'[1]balanza de comparacion '!F178</f>
        <v>83555549.030000016</v>
      </c>
      <c r="F23" s="2"/>
      <c r="G23" s="3">
        <f t="shared" si="0"/>
        <v>0</v>
      </c>
      <c r="H23" s="1"/>
      <c r="I23" s="3">
        <f t="shared" si="1"/>
        <v>0</v>
      </c>
      <c r="J23" s="3"/>
    </row>
    <row r="24" spans="1:10" x14ac:dyDescent="0.25">
      <c r="A24" s="1"/>
      <c r="B24" s="19" t="s">
        <v>21</v>
      </c>
      <c r="C24" s="20">
        <v>115231546.29000002</v>
      </c>
      <c r="D24" s="21"/>
      <c r="E24" s="31">
        <f>+'[1]balanza de comparacion '!F152+'[1]balanza de comparacion '!F153+'[1]balanza de comparacion '!F154+'[1]balanza de comparacion '!F156+'[1]balanza de comparacion '!F157+'[1]balanza de comparacion '!F161+'[1]balanza de comparacion '!F164+'[1]balanza de comparacion '!F166+'[1]balanza de comparacion '!F170+'[1]balanza de comparacion '!F171</f>
        <v>115665868.89000002</v>
      </c>
      <c r="F24" s="2"/>
      <c r="G24" s="3">
        <f t="shared" si="0"/>
        <v>3.7691293225116189E-3</v>
      </c>
      <c r="H24" s="1"/>
      <c r="I24" s="3">
        <f t="shared" si="1"/>
        <v>434322.59999999404</v>
      </c>
      <c r="J24" s="3"/>
    </row>
    <row r="25" spans="1:10" x14ac:dyDescent="0.25">
      <c r="A25" s="1"/>
      <c r="B25" s="19" t="s">
        <v>22</v>
      </c>
      <c r="C25" s="20">
        <v>104282.5</v>
      </c>
      <c r="D25" s="21"/>
      <c r="E25" s="31">
        <f>+'[1]balanza de comparacion '!F180</f>
        <v>104282.5</v>
      </c>
      <c r="F25" s="2"/>
      <c r="G25" s="3">
        <f t="shared" si="0"/>
        <v>0</v>
      </c>
      <c r="H25" s="1"/>
      <c r="I25" s="3">
        <f t="shared" si="1"/>
        <v>0</v>
      </c>
      <c r="J25" s="3"/>
    </row>
    <row r="26" spans="1:10" x14ac:dyDescent="0.25">
      <c r="A26" s="1"/>
      <c r="B26" s="19" t="s">
        <v>23</v>
      </c>
      <c r="C26" s="20">
        <v>1019792.43</v>
      </c>
      <c r="D26" s="21"/>
      <c r="E26" s="31">
        <f>+'[1]balanza de comparacion '!F172</f>
        <v>1019792.43</v>
      </c>
      <c r="F26" s="2"/>
      <c r="G26" s="3">
        <f t="shared" si="0"/>
        <v>0</v>
      </c>
      <c r="H26" s="1"/>
      <c r="I26" s="3">
        <f t="shared" si="1"/>
        <v>0</v>
      </c>
      <c r="J26" s="3"/>
    </row>
    <row r="27" spans="1:10" x14ac:dyDescent="0.25">
      <c r="A27" s="1"/>
      <c r="B27" s="19" t="s">
        <v>24</v>
      </c>
      <c r="C27" s="20">
        <v>-447064829.68000001</v>
      </c>
      <c r="D27" s="21"/>
      <c r="E27" s="32">
        <f>+-'[1]balanza de comparacion '!G179</f>
        <v>-449598622.77999997</v>
      </c>
      <c r="F27" s="33"/>
      <c r="G27" s="3">
        <f t="shared" si="0"/>
        <v>5.667618948718472E-3</v>
      </c>
      <c r="H27" s="1"/>
      <c r="I27" s="3">
        <f t="shared" si="1"/>
        <v>-2533793.0999999642</v>
      </c>
      <c r="J27" s="3"/>
    </row>
    <row r="28" spans="1:10" x14ac:dyDescent="0.25">
      <c r="A28" s="1"/>
      <c r="B28" s="14" t="s">
        <v>25</v>
      </c>
      <c r="C28" s="34">
        <v>374278013.0399999</v>
      </c>
      <c r="D28" s="27"/>
      <c r="E28" s="34">
        <f>SUM(E20:E27)</f>
        <v>372178542.53999996</v>
      </c>
      <c r="F28" s="35"/>
      <c r="G28" s="3">
        <f t="shared" si="0"/>
        <v>-5.6093877461499868E-3</v>
      </c>
      <c r="H28" s="1"/>
      <c r="I28" s="3">
        <f t="shared" si="1"/>
        <v>-2099470.4999999404</v>
      </c>
      <c r="J28" s="3"/>
    </row>
    <row r="29" spans="1:10" x14ac:dyDescent="0.25">
      <c r="A29" s="1"/>
      <c r="B29" s="14"/>
      <c r="C29" s="27"/>
      <c r="D29" s="27"/>
      <c r="E29" s="2"/>
      <c r="F29" s="2"/>
      <c r="G29" s="3"/>
      <c r="H29" s="3"/>
      <c r="I29" s="1"/>
      <c r="J29" s="1"/>
    </row>
    <row r="30" spans="1:10" x14ac:dyDescent="0.25">
      <c r="A30" s="1"/>
      <c r="B30" s="14" t="s">
        <v>26</v>
      </c>
      <c r="C30" s="27"/>
      <c r="D30" s="27"/>
      <c r="E30" s="2"/>
      <c r="F30" s="2"/>
      <c r="G30" s="3"/>
      <c r="H30" s="1"/>
      <c r="I30" s="1"/>
      <c r="J30" s="1"/>
    </row>
    <row r="31" spans="1:10" x14ac:dyDescent="0.25">
      <c r="A31" s="1"/>
      <c r="B31" s="19" t="s">
        <v>27</v>
      </c>
      <c r="C31" s="20">
        <v>54398264.420000002</v>
      </c>
      <c r="D31" s="21"/>
      <c r="E31" s="31">
        <f>+'[1]balanza de comparacion '!F181</f>
        <v>54398264.420000002</v>
      </c>
      <c r="F31" s="2"/>
      <c r="G31" s="3">
        <f t="shared" ref="G31:G37" si="2">+I31/C31</f>
        <v>0</v>
      </c>
      <c r="H31" s="1"/>
      <c r="I31" s="3">
        <f t="shared" ref="I31:I36" si="3">+E31-C31</f>
        <v>0</v>
      </c>
      <c r="J31" s="3"/>
    </row>
    <row r="32" spans="1:10" x14ac:dyDescent="0.25">
      <c r="A32" s="1"/>
      <c r="B32" s="19" t="s">
        <v>28</v>
      </c>
      <c r="C32" s="20">
        <v>3976190.68</v>
      </c>
      <c r="D32" s="21"/>
      <c r="E32" s="31">
        <f>+'[1]balanza de comparacion '!F182</f>
        <v>3628391.29</v>
      </c>
      <c r="F32" s="2"/>
      <c r="G32" s="3">
        <f t="shared" si="2"/>
        <v>-8.747050078594322E-2</v>
      </c>
      <c r="H32" s="1"/>
      <c r="I32" s="3">
        <f t="shared" si="3"/>
        <v>-347799.39000000013</v>
      </c>
      <c r="J32" s="3"/>
    </row>
    <row r="33" spans="1:10" x14ac:dyDescent="0.25">
      <c r="A33" s="1"/>
      <c r="B33" s="19" t="s">
        <v>29</v>
      </c>
      <c r="C33" s="20">
        <v>2122286.85</v>
      </c>
      <c r="D33" s="21"/>
      <c r="E33" s="31">
        <f>+'[1]balanza de comparacion '!F183</f>
        <v>2122286.85</v>
      </c>
      <c r="F33" s="2"/>
      <c r="G33" s="3">
        <f t="shared" si="2"/>
        <v>0</v>
      </c>
      <c r="H33" s="1"/>
      <c r="I33" s="3">
        <f t="shared" si="3"/>
        <v>0</v>
      </c>
      <c r="J33" s="3"/>
    </row>
    <row r="34" spans="1:10" x14ac:dyDescent="0.25">
      <c r="A34" s="1"/>
      <c r="B34" s="19" t="s">
        <v>30</v>
      </c>
      <c r="C34" s="20">
        <v>2626320</v>
      </c>
      <c r="D34" s="21"/>
      <c r="E34" s="31">
        <f>+'[1]balanza de comparacion '!F184</f>
        <v>2626320</v>
      </c>
      <c r="F34" s="2"/>
      <c r="G34" s="3">
        <f t="shared" si="2"/>
        <v>0</v>
      </c>
      <c r="H34" s="1"/>
      <c r="I34" s="3">
        <f t="shared" si="3"/>
        <v>0</v>
      </c>
      <c r="J34" s="3"/>
    </row>
    <row r="35" spans="1:10" x14ac:dyDescent="0.25">
      <c r="A35" s="1"/>
      <c r="B35" s="19" t="s">
        <v>31</v>
      </c>
      <c r="C35" s="20">
        <v>23349663.859999999</v>
      </c>
      <c r="D35" s="21"/>
      <c r="E35" s="2">
        <f>+'[1]balanza de comparacion '!F185</f>
        <v>23992771.25</v>
      </c>
      <c r="F35" s="2"/>
      <c r="G35" s="3">
        <f t="shared" si="2"/>
        <v>2.7542468870470523E-2</v>
      </c>
      <c r="H35" s="1"/>
      <c r="I35" s="3">
        <f t="shared" si="3"/>
        <v>643107.3900000006</v>
      </c>
      <c r="J35" s="3"/>
    </row>
    <row r="36" spans="1:10" x14ac:dyDescent="0.25">
      <c r="A36" s="1"/>
      <c r="B36" s="14" t="s">
        <v>32</v>
      </c>
      <c r="C36" s="36">
        <v>86472725.810000002</v>
      </c>
      <c r="D36" s="27"/>
      <c r="E36" s="36">
        <f>SUM(E31:E35)</f>
        <v>86768033.810000002</v>
      </c>
      <c r="F36" s="36"/>
      <c r="G36" s="3">
        <f t="shared" si="2"/>
        <v>3.4150421099117196E-3</v>
      </c>
      <c r="H36" s="1"/>
      <c r="I36" s="3">
        <f t="shared" si="3"/>
        <v>295308</v>
      </c>
      <c r="J36" s="3"/>
    </row>
    <row r="37" spans="1:10" ht="15.75" thickBot="1" x14ac:dyDescent="0.3">
      <c r="A37" s="1"/>
      <c r="B37" s="14" t="s">
        <v>33</v>
      </c>
      <c r="C37" s="37">
        <v>3701217097.1799994</v>
      </c>
      <c r="D37" s="27"/>
      <c r="E37" s="37">
        <f>+E17+E28+E36</f>
        <v>3778537433.6699996</v>
      </c>
      <c r="F37" s="38"/>
      <c r="G37" s="3">
        <f t="shared" si="2"/>
        <v>2.0890516405782173E-2</v>
      </c>
      <c r="H37" s="1"/>
      <c r="I37" s="3">
        <f>+E37-C37</f>
        <v>77320336.490000248</v>
      </c>
      <c r="J37" s="3"/>
    </row>
    <row r="38" spans="1:10" ht="15.75" thickTop="1" x14ac:dyDescent="0.25">
      <c r="A38" s="1"/>
      <c r="B38" s="29"/>
      <c r="C38" s="30"/>
      <c r="D38" s="30"/>
      <c r="E38" s="2"/>
      <c r="F38" s="2"/>
      <c r="G38" s="3"/>
      <c r="H38" s="1"/>
      <c r="I38" s="3"/>
      <c r="J38" s="3"/>
    </row>
    <row r="39" spans="1:10" x14ac:dyDescent="0.25">
      <c r="A39" s="14"/>
      <c r="B39" s="14" t="s">
        <v>34</v>
      </c>
      <c r="C39" s="27"/>
      <c r="D39" s="27"/>
      <c r="E39" s="36"/>
      <c r="F39" s="36"/>
      <c r="G39" s="27"/>
      <c r="H39" s="14"/>
      <c r="I39" s="14"/>
      <c r="J39" s="14"/>
    </row>
    <row r="40" spans="1:10" x14ac:dyDescent="0.25">
      <c r="A40" s="14"/>
      <c r="B40" s="14" t="s">
        <v>35</v>
      </c>
      <c r="C40" s="27"/>
      <c r="D40" s="27"/>
      <c r="E40" s="36"/>
      <c r="F40" s="36"/>
      <c r="G40" s="27"/>
      <c r="H40" s="14"/>
      <c r="I40" s="14"/>
      <c r="J40" s="14"/>
    </row>
    <row r="41" spans="1:10" x14ac:dyDescent="0.25">
      <c r="A41" s="14"/>
      <c r="B41" s="1" t="s">
        <v>36</v>
      </c>
      <c r="C41" s="3">
        <v>690545581.16999996</v>
      </c>
      <c r="D41" s="3"/>
      <c r="E41" s="2">
        <f>+'[1]balanza de comparacion '!G186</f>
        <v>686665723.37</v>
      </c>
      <c r="F41" s="2"/>
      <c r="G41" s="3">
        <f t="shared" ref="G41:G44" si="4">+I41/C41</f>
        <v>-5.6185397543580843E-3</v>
      </c>
      <c r="H41" s="1"/>
      <c r="I41" s="3">
        <f t="shared" ref="I41:I47" si="5">+E41-C41</f>
        <v>-3879857.7999999523</v>
      </c>
      <c r="J41" s="3"/>
    </row>
    <row r="42" spans="1:10" x14ac:dyDescent="0.25">
      <c r="A42" s="14"/>
      <c r="B42" s="1" t="s">
        <v>37</v>
      </c>
      <c r="C42" s="3">
        <v>0</v>
      </c>
      <c r="D42" s="3"/>
      <c r="E42" s="2">
        <f>+'[1]balanza de comparacion '!G199</f>
        <v>0</v>
      </c>
      <c r="F42" s="2"/>
      <c r="G42" s="3">
        <v>0</v>
      </c>
      <c r="H42" s="1"/>
      <c r="I42" s="3">
        <f t="shared" si="5"/>
        <v>0</v>
      </c>
      <c r="J42" s="3"/>
    </row>
    <row r="43" spans="1:10" x14ac:dyDescent="0.25">
      <c r="A43" s="14"/>
      <c r="B43" s="1" t="s">
        <v>38</v>
      </c>
      <c r="C43" s="3">
        <v>0</v>
      </c>
      <c r="D43" s="3"/>
      <c r="E43" s="2">
        <f>+'[1]balanza de comparacion '!G189</f>
        <v>0</v>
      </c>
      <c r="F43" s="2"/>
      <c r="G43" s="3">
        <v>0</v>
      </c>
      <c r="H43" s="1"/>
      <c r="I43" s="3">
        <f t="shared" si="5"/>
        <v>0</v>
      </c>
      <c r="J43" s="3"/>
    </row>
    <row r="44" spans="1:10" x14ac:dyDescent="0.25">
      <c r="A44" s="14"/>
      <c r="B44" s="1" t="s">
        <v>39</v>
      </c>
      <c r="C44" s="3">
        <v>1445753.63</v>
      </c>
      <c r="D44" s="3"/>
      <c r="E44" s="2">
        <f>+'[1]balanza de comparacion '!G192</f>
        <v>1445753.63</v>
      </c>
      <c r="F44" s="2"/>
      <c r="G44" s="3">
        <f t="shared" si="4"/>
        <v>0</v>
      </c>
      <c r="H44" s="1"/>
      <c r="I44" s="3">
        <f t="shared" si="5"/>
        <v>0</v>
      </c>
      <c r="J44" s="3"/>
    </row>
    <row r="45" spans="1:10" x14ac:dyDescent="0.25">
      <c r="A45" s="14"/>
      <c r="B45" s="1" t="s">
        <v>40</v>
      </c>
      <c r="C45" s="3">
        <v>1194805.27</v>
      </c>
      <c r="D45" s="3"/>
      <c r="E45" s="2">
        <f>+'[1]balanza de comparacion '!G193</f>
        <v>1194805.27</v>
      </c>
      <c r="F45" s="2"/>
      <c r="G45" s="3">
        <f>+I45/C45</f>
        <v>0</v>
      </c>
      <c r="H45" s="1"/>
      <c r="I45" s="3">
        <f t="shared" si="5"/>
        <v>0</v>
      </c>
      <c r="J45" s="3"/>
    </row>
    <row r="46" spans="1:10" x14ac:dyDescent="0.25">
      <c r="A46" s="14"/>
      <c r="B46" s="1" t="s">
        <v>41</v>
      </c>
      <c r="C46" s="2">
        <v>2021143.58</v>
      </c>
      <c r="D46" s="3"/>
      <c r="E46" s="2">
        <f>+'[1]balanza de comparacion '!G197</f>
        <v>2021143.58</v>
      </c>
      <c r="F46" s="2"/>
      <c r="G46" s="3">
        <f>+I46/C46</f>
        <v>0</v>
      </c>
      <c r="H46" s="1"/>
      <c r="I46" s="3">
        <f t="shared" si="5"/>
        <v>0</v>
      </c>
      <c r="J46" s="3"/>
    </row>
    <row r="47" spans="1:10" x14ac:dyDescent="0.25">
      <c r="A47" s="14"/>
      <c r="B47" s="1" t="s">
        <v>42</v>
      </c>
      <c r="C47" s="2">
        <v>26706.19</v>
      </c>
      <c r="D47" s="3"/>
      <c r="E47" s="2">
        <f>+'[1]balanza de comparacion '!G198</f>
        <v>26706.19</v>
      </c>
      <c r="F47" s="2"/>
      <c r="G47" s="3">
        <f>+I47/C47</f>
        <v>0</v>
      </c>
      <c r="H47" s="1"/>
      <c r="I47" s="3">
        <f t="shared" si="5"/>
        <v>0</v>
      </c>
      <c r="J47" s="3"/>
    </row>
    <row r="48" spans="1:10" x14ac:dyDescent="0.25">
      <c r="A48" s="1"/>
      <c r="B48" s="14" t="s">
        <v>43</v>
      </c>
      <c r="C48" s="39">
        <v>695233989.84000003</v>
      </c>
      <c r="D48" s="27"/>
      <c r="E48" s="40">
        <f>SUM(E41:E47)</f>
        <v>691354132.04000008</v>
      </c>
      <c r="F48" s="38"/>
      <c r="G48" s="3">
        <f>+I48/C48</f>
        <v>-5.5806503374394223E-3</v>
      </c>
      <c r="H48" s="1"/>
      <c r="I48" s="3">
        <f>+E48-C48</f>
        <v>-3879857.7999999523</v>
      </c>
      <c r="J48" s="3"/>
    </row>
    <row r="49" spans="1:10" x14ac:dyDescent="0.25">
      <c r="A49" s="14"/>
      <c r="B49" s="14"/>
      <c r="C49" s="27"/>
      <c r="D49" s="27"/>
      <c r="E49" s="27"/>
      <c r="F49" s="14"/>
      <c r="G49" s="27"/>
      <c r="H49" s="14"/>
      <c r="I49" s="14"/>
      <c r="J49" s="14"/>
    </row>
    <row r="50" spans="1:10" x14ac:dyDescent="0.25">
      <c r="A50" s="14"/>
      <c r="B50" s="14" t="s">
        <v>44</v>
      </c>
      <c r="C50" s="27"/>
      <c r="D50" s="27"/>
      <c r="E50" s="38"/>
      <c r="F50" s="38"/>
      <c r="G50" s="3"/>
      <c r="H50" s="1"/>
      <c r="I50" s="14"/>
      <c r="J50" s="14"/>
    </row>
    <row r="51" spans="1:10" x14ac:dyDescent="0.25">
      <c r="A51" s="14"/>
      <c r="B51" s="1" t="s">
        <v>45</v>
      </c>
      <c r="C51" s="41">
        <v>0</v>
      </c>
      <c r="D51" s="3"/>
      <c r="E51" s="41">
        <v>0</v>
      </c>
      <c r="F51" s="42"/>
      <c r="G51" s="3">
        <v>0</v>
      </c>
      <c r="H51" s="1"/>
      <c r="I51" s="3">
        <f>+E51-C51</f>
        <v>0</v>
      </c>
      <c r="J51" s="3"/>
    </row>
    <row r="52" spans="1:10" x14ac:dyDescent="0.25">
      <c r="A52" s="14"/>
      <c r="B52" s="14" t="s">
        <v>46</v>
      </c>
      <c r="C52" s="39">
        <v>0</v>
      </c>
      <c r="D52" s="27"/>
      <c r="E52" s="39">
        <f>+E51</f>
        <v>0</v>
      </c>
      <c r="F52" s="38"/>
      <c r="G52" s="3">
        <v>0</v>
      </c>
      <c r="H52" s="1"/>
      <c r="I52" s="3">
        <f>+E52-C52</f>
        <v>0</v>
      </c>
      <c r="J52" s="3"/>
    </row>
    <row r="53" spans="1:10" x14ac:dyDescent="0.25">
      <c r="A53" s="14"/>
      <c r="B53" s="14" t="s">
        <v>47</v>
      </c>
      <c r="C53" s="39">
        <v>695233989.84000003</v>
      </c>
      <c r="D53" s="27"/>
      <c r="E53" s="39">
        <f>+E48</f>
        <v>691354132.04000008</v>
      </c>
      <c r="F53" s="38"/>
      <c r="G53" s="3">
        <f>+I53/C53</f>
        <v>-5.5806503374394223E-3</v>
      </c>
      <c r="H53" s="1"/>
      <c r="I53" s="3">
        <f>+E53-C53</f>
        <v>-3879857.7999999523</v>
      </c>
      <c r="J53" s="3"/>
    </row>
    <row r="54" spans="1:10" x14ac:dyDescent="0.25">
      <c r="A54" s="1"/>
      <c r="B54" s="29"/>
      <c r="C54" s="30"/>
      <c r="D54" s="30"/>
      <c r="E54" s="2"/>
      <c r="F54" s="2"/>
      <c r="G54" s="3"/>
      <c r="H54" s="1"/>
      <c r="I54" s="1"/>
      <c r="J54" s="1"/>
    </row>
    <row r="55" spans="1:10" x14ac:dyDescent="0.25">
      <c r="A55" s="14"/>
      <c r="B55" s="14" t="s">
        <v>48</v>
      </c>
      <c r="C55" s="27"/>
      <c r="D55" s="27"/>
      <c r="E55" s="36"/>
      <c r="F55" s="36"/>
      <c r="G55" s="27"/>
      <c r="H55" s="14"/>
      <c r="I55" s="14"/>
      <c r="J55" s="14"/>
    </row>
    <row r="56" spans="1:10" x14ac:dyDescent="0.25">
      <c r="A56" s="1"/>
      <c r="B56" s="19" t="s">
        <v>49</v>
      </c>
      <c r="C56" s="20">
        <v>7518717.21</v>
      </c>
      <c r="D56" s="21"/>
      <c r="E56" s="2">
        <f>+'[1]balanza de comprobacion post ci'!G187</f>
        <v>7518717.21</v>
      </c>
      <c r="F56" s="2"/>
      <c r="G56" s="3">
        <f>+I56/C56</f>
        <v>0</v>
      </c>
      <c r="H56" s="1"/>
      <c r="I56" s="3">
        <f>+E56-C56</f>
        <v>0</v>
      </c>
      <c r="J56" s="3"/>
    </row>
    <row r="57" spans="1:10" x14ac:dyDescent="0.25">
      <c r="A57" s="1"/>
      <c r="B57" s="19" t="s">
        <v>50</v>
      </c>
      <c r="C57" s="20">
        <v>2811322708.98</v>
      </c>
      <c r="D57" s="21"/>
      <c r="E57" s="2">
        <f>+'[1]balanza de comparacion '!G201+'[1]balanza de comparacion '!G202+'[1]balanza de comprobacion post ci'!G190+'[1]balanza de comprobacion post ci'!G191</f>
        <v>2790281688.0499997</v>
      </c>
      <c r="F57" s="2"/>
      <c r="G57" s="3">
        <f>+I57/C57</f>
        <v>-7.4843847925357447E-3</v>
      </c>
      <c r="H57" s="1"/>
      <c r="I57" s="3">
        <f>+E57-C57</f>
        <v>-21041020.930000305</v>
      </c>
      <c r="J57" s="3"/>
    </row>
    <row r="58" spans="1:10" x14ac:dyDescent="0.25">
      <c r="A58" s="1"/>
      <c r="B58" s="19" t="s">
        <v>51</v>
      </c>
      <c r="C58" s="43">
        <v>187141681.1500001</v>
      </c>
      <c r="D58" s="21"/>
      <c r="E58" s="43">
        <f>+'[1]Estado de Resultados'!F199</f>
        <v>289382896.36999989</v>
      </c>
      <c r="F58" s="44"/>
      <c r="G58" s="3">
        <f>+I58/C58</f>
        <v>0.54633053733256864</v>
      </c>
      <c r="H58" s="1"/>
      <c r="I58" s="3">
        <f>+E58-C58</f>
        <v>102241215.21999979</v>
      </c>
      <c r="J58" s="3"/>
    </row>
    <row r="59" spans="1:10" x14ac:dyDescent="0.25">
      <c r="A59" s="14"/>
      <c r="B59" s="14" t="s">
        <v>52</v>
      </c>
      <c r="C59" s="39">
        <v>3005983107.3400002</v>
      </c>
      <c r="D59" s="27"/>
      <c r="E59" s="39">
        <f>SUM(E56:E58)</f>
        <v>3087183301.6299996</v>
      </c>
      <c r="F59" s="38"/>
      <c r="G59" s="3">
        <f>+I59/C59</f>
        <v>2.701285782069936E-2</v>
      </c>
      <c r="H59" s="1"/>
      <c r="I59" s="3">
        <f>+E59-C59</f>
        <v>81200194.289999485</v>
      </c>
      <c r="J59" s="3"/>
    </row>
    <row r="60" spans="1:10" ht="15.75" thickBot="1" x14ac:dyDescent="0.3">
      <c r="A60" s="14"/>
      <c r="B60" s="14" t="s">
        <v>53</v>
      </c>
      <c r="C60" s="37">
        <v>3701217097.1800003</v>
      </c>
      <c r="D60" s="27"/>
      <c r="E60" s="37">
        <f>+E53+E59</f>
        <v>3778537433.6699996</v>
      </c>
      <c r="F60" s="38"/>
      <c r="G60" s="3">
        <f>+I60/C60</f>
        <v>2.0890516405781909E-2</v>
      </c>
      <c r="H60" s="1"/>
      <c r="I60" s="3">
        <f>+E60-C60</f>
        <v>77320336.489999294</v>
      </c>
      <c r="J60" s="3"/>
    </row>
    <row r="61" spans="1:10" ht="15.75" thickTop="1" x14ac:dyDescent="0.25">
      <c r="A61" s="1"/>
      <c r="B61" s="1"/>
      <c r="C61" s="1"/>
      <c r="D61" s="1"/>
      <c r="E61" s="2"/>
      <c r="F61" s="2"/>
      <c r="G61" s="3"/>
      <c r="H61" s="1"/>
      <c r="I61" s="1"/>
      <c r="J61" s="1"/>
    </row>
    <row r="62" spans="1:10" x14ac:dyDescent="0.25">
      <c r="A62" s="45"/>
      <c r="B62" s="45"/>
      <c r="C62" s="45"/>
      <c r="D62" s="45"/>
      <c r="E62" s="45"/>
      <c r="F62" s="45"/>
      <c r="G62" s="46"/>
      <c r="H62" s="45"/>
      <c r="I62" s="45"/>
      <c r="J62" s="45"/>
    </row>
    <row r="63" spans="1:10" x14ac:dyDescent="0.25">
      <c r="A63" s="45"/>
      <c r="B63" s="1"/>
      <c r="C63" s="1"/>
      <c r="D63" s="1"/>
      <c r="E63" s="2"/>
      <c r="F63" s="2"/>
      <c r="G63" s="3"/>
      <c r="H63" s="1"/>
      <c r="I63" s="1"/>
      <c r="J63" s="45"/>
    </row>
    <row r="64" spans="1:10" x14ac:dyDescent="0.25">
      <c r="A64" s="47"/>
      <c r="B64" s="1"/>
      <c r="C64" s="1"/>
      <c r="D64" s="1"/>
      <c r="E64" s="2"/>
      <c r="F64" s="2"/>
      <c r="G64" s="3"/>
      <c r="H64" s="1"/>
      <c r="I64" s="1"/>
      <c r="J64" s="47"/>
    </row>
    <row r="65" spans="1:10" x14ac:dyDescent="0.25">
      <c r="A65" s="47"/>
      <c r="B65" s="48" t="s">
        <v>54</v>
      </c>
      <c r="C65" s="45"/>
      <c r="D65" s="45"/>
      <c r="E65" s="45"/>
      <c r="F65" s="49" t="s">
        <v>55</v>
      </c>
      <c r="G65" s="49"/>
      <c r="H65" s="49"/>
      <c r="I65" s="49"/>
      <c r="J65" s="47"/>
    </row>
    <row r="66" spans="1:10" x14ac:dyDescent="0.25">
      <c r="B66" s="50" t="s">
        <v>56</v>
      </c>
      <c r="C66" s="50"/>
      <c r="D66" s="50"/>
      <c r="E66" s="50"/>
      <c r="F66" s="51" t="s">
        <v>57</v>
      </c>
      <c r="G66" s="51"/>
      <c r="H66" s="51"/>
      <c r="I66" s="51"/>
      <c r="J66" s="4"/>
    </row>
    <row r="67" spans="1:10" x14ac:dyDescent="0.25">
      <c r="B67" s="4"/>
      <c r="C67" s="4"/>
      <c r="D67" s="4"/>
      <c r="E67" s="4"/>
      <c r="F67" s="4"/>
      <c r="G67" s="5"/>
      <c r="H67" s="4"/>
      <c r="I67" s="4"/>
      <c r="J67" s="4"/>
    </row>
    <row r="68" spans="1:10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</row>
    <row r="69" spans="1:10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</row>
    <row r="71" spans="1:10" x14ac:dyDescent="0.25">
      <c r="A71" s="1"/>
      <c r="B71" s="1"/>
      <c r="C71" s="1"/>
      <c r="D71" s="1"/>
      <c r="E71" s="2"/>
      <c r="F71" s="2"/>
      <c r="G71" s="3"/>
      <c r="H71" s="1"/>
      <c r="I71" s="1"/>
      <c r="J71" s="1"/>
    </row>
    <row r="72" spans="1:10" x14ac:dyDescent="0.25">
      <c r="A72" s="1"/>
      <c r="B72" s="1"/>
      <c r="C72" s="1"/>
      <c r="D72" s="1"/>
      <c r="E72" s="2"/>
      <c r="F72" s="2"/>
      <c r="G72" s="3"/>
      <c r="H72" s="1"/>
      <c r="I72" s="1"/>
      <c r="J72" s="1"/>
    </row>
    <row r="73" spans="1:10" x14ac:dyDescent="0.25">
      <c r="A73" s="1"/>
      <c r="B73" s="1"/>
      <c r="C73" s="1"/>
      <c r="D73" s="1"/>
      <c r="E73" s="2" t="s">
        <v>58</v>
      </c>
      <c r="F73" s="2"/>
      <c r="G73" s="3"/>
      <c r="H73" s="1"/>
      <c r="I73" s="1"/>
      <c r="J73" s="1"/>
    </row>
    <row r="74" spans="1:10" x14ac:dyDescent="0.25">
      <c r="A74" s="1"/>
      <c r="B74" s="1"/>
      <c r="C74" s="1"/>
      <c r="D74" s="1"/>
      <c r="E74" s="2"/>
      <c r="F74" s="2"/>
      <c r="G74" s="3"/>
      <c r="H74" s="1"/>
      <c r="I74" s="1"/>
      <c r="J74" s="1"/>
    </row>
    <row r="75" spans="1:10" x14ac:dyDescent="0.25">
      <c r="A75" s="1"/>
      <c r="B75" s="1"/>
      <c r="C75" s="1"/>
      <c r="D75" s="1"/>
      <c r="E75" s="2"/>
      <c r="F75" s="2"/>
      <c r="G75" s="3"/>
      <c r="H75" s="1"/>
      <c r="I75" s="1"/>
      <c r="J75" s="1"/>
    </row>
    <row r="76" spans="1:10" x14ac:dyDescent="0.25">
      <c r="A76" s="1"/>
      <c r="B76" s="1"/>
      <c r="C76" s="1"/>
      <c r="D76" s="1"/>
      <c r="E76" s="2"/>
      <c r="F76" s="2"/>
      <c r="G76" s="3"/>
      <c r="H76" s="1"/>
      <c r="I76" s="1"/>
      <c r="J76" s="1"/>
    </row>
  </sheetData>
  <mergeCells count="10">
    <mergeCell ref="F66:I66"/>
    <mergeCell ref="A68:J68"/>
    <mergeCell ref="A69:J69"/>
    <mergeCell ref="A70:J70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2024-04-12T15:25:56Z</dcterms:created>
  <dcterms:modified xsi:type="dcterms:W3CDTF">2024-04-12T15:28:27Z</dcterms:modified>
</cp:coreProperties>
</file>