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JULIO 2024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G58" i="1"/>
  <c r="E58" i="1"/>
  <c r="E57" i="1"/>
  <c r="I57" i="1" s="1"/>
  <c r="G57" i="1" s="1"/>
  <c r="E56" i="1"/>
  <c r="E59" i="1" s="1"/>
  <c r="I59" i="1" s="1"/>
  <c r="G59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E48" i="1" s="1"/>
  <c r="E41" i="1"/>
  <c r="I41" i="1" s="1"/>
  <c r="G41" i="1" s="1"/>
  <c r="E35" i="1"/>
  <c r="I35" i="1" s="1"/>
  <c r="G35" i="1" s="1"/>
  <c r="E34" i="1"/>
  <c r="I34" i="1" s="1"/>
  <c r="G34" i="1" s="1"/>
  <c r="E33" i="1"/>
  <c r="E36" i="1" s="1"/>
  <c r="I36" i="1" s="1"/>
  <c r="G36" i="1" s="1"/>
  <c r="I32" i="1"/>
  <c r="G32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E28" i="1" s="1"/>
  <c r="I28" i="1" s="1"/>
  <c r="G28" i="1" s="1"/>
  <c r="E16" i="1"/>
  <c r="I16" i="1" s="1"/>
  <c r="G16" i="1" s="1"/>
  <c r="E15" i="1"/>
  <c r="E17" i="1" s="1"/>
  <c r="E14" i="1"/>
  <c r="I14" i="1" s="1"/>
  <c r="G14" i="1" s="1"/>
  <c r="I48" i="1" l="1"/>
  <c r="G48" i="1" s="1"/>
  <c r="E53" i="1"/>
  <c r="E37" i="1"/>
  <c r="I37" i="1" s="1"/>
  <c r="G37" i="1" s="1"/>
  <c r="I17" i="1"/>
  <c r="G17" i="1" s="1"/>
  <c r="I42" i="1"/>
  <c r="I15" i="1"/>
  <c r="G15" i="1" s="1"/>
  <c r="I33" i="1"/>
  <c r="G33" i="1" s="1"/>
  <c r="I56" i="1"/>
  <c r="G56" i="1" s="1"/>
  <c r="I20" i="1"/>
  <c r="G20" i="1" s="1"/>
  <c r="E60" i="1" l="1"/>
  <c r="I60" i="1" s="1"/>
  <c r="G60" i="1" s="1"/>
  <c r="I53" i="1"/>
  <c r="G53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<sst xmlns="http://schemas.openxmlformats.org/spreadsheetml/2006/main" count="60" uniqueCount="59">
  <si>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</si>
  <si>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</si>
  <si>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31 DE JULIO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</si>
  <si>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</si>
  <si>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</si>
  <si>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</si>
  <si>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</si>
  <si>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JUNIO 2024</t>
  </si>
  <si>
    <t>JULIO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</si>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</sst>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95250</xdr:rowOff>
    </xdr:from>
    <xdr:to>
      <xdr:col>4</xdr:col>
      <xdr:colOff>773827</xdr:colOff>
      <xdr:row>5</xdr:row>
      <xdr:rowOff>57150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952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161925</xdr:rowOff>
    </xdr:from>
    <xdr:to>
      <xdr:col>8</xdr:col>
      <xdr:colOff>428625</xdr:colOff>
      <xdr:row>73</xdr:row>
      <xdr:rowOff>85725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2906375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0%20DE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1550854787.0599999</v>
          </cell>
        </row>
        <row r="128">
          <cell r="K128">
            <v>2040644966.0099998</v>
          </cell>
        </row>
        <row r="148">
          <cell r="K148">
            <v>53866153.970000006</v>
          </cell>
        </row>
        <row r="151">
          <cell r="F151">
            <v>174289942.94</v>
          </cell>
        </row>
        <row r="152">
          <cell r="F152">
            <v>72540315.900000006</v>
          </cell>
        </row>
        <row r="153">
          <cell r="F153">
            <v>22214013.100000001</v>
          </cell>
        </row>
        <row r="154">
          <cell r="F154">
            <v>2478900.7799999998</v>
          </cell>
        </row>
        <row r="155">
          <cell r="F155">
            <v>7573502.0099999998</v>
          </cell>
        </row>
        <row r="156">
          <cell r="F156">
            <v>1688981.49</v>
          </cell>
        </row>
        <row r="157">
          <cell r="F157">
            <v>11233166.560000001</v>
          </cell>
        </row>
        <row r="158">
          <cell r="F158">
            <v>1268360.9099999999</v>
          </cell>
        </row>
        <row r="159">
          <cell r="F159">
            <v>185657.18</v>
          </cell>
        </row>
        <row r="160">
          <cell r="F160">
            <v>194297090.05000001</v>
          </cell>
        </row>
        <row r="161">
          <cell r="F161">
            <v>569282.9</v>
          </cell>
        </row>
        <row r="162">
          <cell r="F162">
            <v>28080215.969999999</v>
          </cell>
        </row>
        <row r="163">
          <cell r="F163">
            <v>220347463.94999999</v>
          </cell>
        </row>
        <row r="164">
          <cell r="F164">
            <v>261238.2</v>
          </cell>
        </row>
        <row r="165">
          <cell r="F165">
            <v>162376.43</v>
          </cell>
        </row>
        <row r="166">
          <cell r="F166">
            <v>1196402.26</v>
          </cell>
        </row>
        <row r="167">
          <cell r="F167">
            <v>3748421.51</v>
          </cell>
        </row>
        <row r="168">
          <cell r="F168">
            <v>233254.2</v>
          </cell>
        </row>
        <row r="169">
          <cell r="F169">
            <v>3663769.61</v>
          </cell>
        </row>
        <row r="170">
          <cell r="F170">
            <v>1786215.76</v>
          </cell>
        </row>
        <row r="171">
          <cell r="F171">
            <v>5119925.2699999996</v>
          </cell>
        </row>
        <row r="172">
          <cell r="F172">
            <v>1019792.43</v>
          </cell>
        </row>
        <row r="173">
          <cell r="F173">
            <v>16559176.949999999</v>
          </cell>
        </row>
        <row r="174">
          <cell r="F174">
            <v>25366442.140000001</v>
          </cell>
        </row>
        <row r="175">
          <cell r="F175">
            <v>4859190</v>
          </cell>
        </row>
        <row r="176">
          <cell r="F176">
            <v>22514627.350000001</v>
          </cell>
        </row>
        <row r="177">
          <cell r="F177">
            <v>902700</v>
          </cell>
        </row>
        <row r="178">
          <cell r="F178">
            <v>80340.009999999995</v>
          </cell>
        </row>
        <row r="179">
          <cell r="G179">
            <v>459625326.38999999</v>
          </cell>
        </row>
        <row r="180">
          <cell r="F180">
            <v>680828.61</v>
          </cell>
        </row>
        <row r="181">
          <cell r="F181">
            <v>41425509.990000002</v>
          </cell>
        </row>
        <row r="182">
          <cell r="F182">
            <v>1901536.63</v>
          </cell>
        </row>
        <row r="183">
          <cell r="F183">
            <v>2122286.85</v>
          </cell>
        </row>
        <row r="184">
          <cell r="F184">
            <v>2658320</v>
          </cell>
        </row>
        <row r="185">
          <cell r="F185">
            <v>21397247.199999999</v>
          </cell>
        </row>
        <row r="186">
          <cell r="G186">
            <v>710640191.71000004</v>
          </cell>
        </row>
        <row r="187">
          <cell r="G187">
            <v>1536500</v>
          </cell>
        </row>
        <row r="190">
          <cell r="G190">
            <v>0</v>
          </cell>
        </row>
        <row r="193">
          <cell r="G193">
            <v>1495753.63</v>
          </cell>
        </row>
        <row r="194">
          <cell r="G194">
            <v>1194805.27</v>
          </cell>
        </row>
        <row r="198">
          <cell r="G198">
            <v>2021143.58</v>
          </cell>
        </row>
        <row r="199">
          <cell r="G199">
            <v>26706.19</v>
          </cell>
        </row>
        <row r="200">
          <cell r="G200">
            <v>0</v>
          </cell>
        </row>
        <row r="202">
          <cell r="G202">
            <v>2241977148.1199999</v>
          </cell>
        </row>
        <row r="203">
          <cell r="G203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531689283.43000001</v>
          </cell>
        </row>
        <row r="191">
          <cell r="G191">
            <v>2273366.17</v>
          </cell>
        </row>
        <row r="192">
          <cell r="G192">
            <v>0</v>
          </cell>
        </row>
      </sheetData>
      <sheetData sheetId="5">
        <row r="206">
          <cell r="F206">
            <v>579793460.48000002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49" workbookViewId="0">
      <selection activeCell="E64" sqref="E64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3.425781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1501157898.6600001</v>
      </c>
      <c r="D14" s="21"/>
      <c r="E14" s="22">
        <f>+'[1]balanza de comparacion '!K22</f>
        <v>1550854787.0599999</v>
      </c>
      <c r="F14" s="23"/>
      <c r="G14" s="3">
        <f>+I14/C14</f>
        <v>3.3105703566800995E-2</v>
      </c>
      <c r="H14" s="1"/>
      <c r="I14" s="3">
        <f>+E14-C14</f>
        <v>49696888.399999857</v>
      </c>
      <c r="J14" s="3"/>
    </row>
    <row r="15" spans="1:10" x14ac:dyDescent="0.25">
      <c r="A15" s="1"/>
      <c r="B15" s="19" t="s">
        <v>13</v>
      </c>
      <c r="C15" s="20">
        <v>1853143815.05</v>
      </c>
      <c r="D15" s="21"/>
      <c r="E15" s="24">
        <f>+'[1]balanza de comparacion '!K128</f>
        <v>2040644966.0099998</v>
      </c>
      <c r="F15" s="25"/>
      <c r="G15" s="3">
        <f>+I15/C15</f>
        <v>0.10118003224425451</v>
      </c>
      <c r="H15" s="1"/>
      <c r="I15" s="3">
        <f>+E15-C15</f>
        <v>187501150.9599998</v>
      </c>
      <c r="J15" s="3"/>
    </row>
    <row r="16" spans="1:10" x14ac:dyDescent="0.25">
      <c r="A16" s="1"/>
      <c r="B16" s="19" t="s">
        <v>14</v>
      </c>
      <c r="C16" s="20">
        <v>48592739.419999987</v>
      </c>
      <c r="D16" s="21"/>
      <c r="E16" s="22">
        <f>+'[1]balanza de comparacion '!K148</f>
        <v>53866153.970000006</v>
      </c>
      <c r="F16" s="23"/>
      <c r="G16" s="3">
        <f>+I16/C16</f>
        <v>0.10852268493077727</v>
      </c>
      <c r="H16" s="1"/>
      <c r="I16" s="3">
        <f>+E16-C16</f>
        <v>5273414.5500000194</v>
      </c>
      <c r="J16" s="3"/>
    </row>
    <row r="17" spans="1:10" x14ac:dyDescent="0.25">
      <c r="A17" s="1"/>
      <c r="B17" s="14" t="s">
        <v>15</v>
      </c>
      <c r="C17" s="26">
        <v>3402894453.1300001</v>
      </c>
      <c r="D17" s="27"/>
      <c r="E17" s="26">
        <f>SUM(E14:E16)</f>
        <v>3645365907.0399995</v>
      </c>
      <c r="F17" s="28"/>
      <c r="G17" s="3">
        <f>+I17/C17</f>
        <v>7.1254473875019209E-2</v>
      </c>
      <c r="H17" s="1"/>
      <c r="I17" s="3">
        <f>+E17-C17</f>
        <v>242471453.90999937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174289942.94</v>
      </c>
      <c r="D20" s="21"/>
      <c r="E20" s="31">
        <f>+'[1]balanza de comparacion '!F151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441309326.76999998</v>
      </c>
      <c r="D21" s="21"/>
      <c r="E21" s="31">
        <f>+'[1]balanza de comparacion '!F160+'[1]balanza de comparacion '!F163+'[1]balanza de comparacion '!F168+'[1]balanza de comparacion '!F174+'[1]balanza de comparacion '!F165+'[1]balanza de comparacion '!F177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'!F175</f>
        <v>4859190</v>
      </c>
      <c r="F22" s="2"/>
      <c r="G22" s="3">
        <f t="shared" si="0"/>
        <v>0</v>
      </c>
      <c r="H22" s="1"/>
      <c r="I22" s="3">
        <f t="shared" si="1"/>
        <v>0</v>
      </c>
      <c r="J22" s="3"/>
    </row>
    <row r="23" spans="1:10" x14ac:dyDescent="0.25">
      <c r="A23" s="1"/>
      <c r="B23" s="19" t="s">
        <v>20</v>
      </c>
      <c r="C23" s="20">
        <v>83674071.500000015</v>
      </c>
      <c r="D23" s="21"/>
      <c r="E23" s="31">
        <f>+'[1]balanza de comparacion '!F155+'[1]balanza de comparacion '!F158+'[1]balanza de comparacion '!F162+'[1]balanza de comparacion '!F167+'[1]balanza de comparacion '!F169+'[1]balanza de comparacion '!F173+'[1]balanza de comparacion '!F176+'[1]balanza de comparacion '!F159+'[1]balanza de comparacion '!F178</f>
        <v>83674071.500000015</v>
      </c>
      <c r="F23" s="2"/>
      <c r="G23" s="3">
        <f t="shared" si="0"/>
        <v>0</v>
      </c>
      <c r="H23" s="1"/>
      <c r="I23" s="3">
        <f t="shared" si="1"/>
        <v>0</v>
      </c>
      <c r="J23" s="3"/>
    </row>
    <row r="24" spans="1:10" x14ac:dyDescent="0.25">
      <c r="A24" s="1"/>
      <c r="B24" s="19" t="s">
        <v>21</v>
      </c>
      <c r="C24" s="20">
        <v>118858662.21000002</v>
      </c>
      <c r="D24" s="21"/>
      <c r="E24" s="31">
        <f>+'[1]balanza de comparacion '!F152+'[1]balanza de comparacion '!F153+'[1]balanza de comparacion '!F154+'[1]balanza de comparacion '!F156+'[1]balanza de comparacion '!F157+'[1]balanza de comparacion '!F161+'[1]balanza de comparacion '!F164+'[1]balanza de comparacion '!F166+'[1]balanza de comparacion '!F170+'[1]balanza de comparacion '!F171</f>
        <v>119088442.22000001</v>
      </c>
      <c r="F24" s="2"/>
      <c r="G24" s="3">
        <f t="shared" si="0"/>
        <v>1.9332205640512265E-3</v>
      </c>
      <c r="H24" s="1"/>
      <c r="I24" s="3">
        <f t="shared" si="1"/>
        <v>229780.00999999046</v>
      </c>
      <c r="J24" s="3"/>
    </row>
    <row r="25" spans="1:10" x14ac:dyDescent="0.25">
      <c r="A25" s="1"/>
      <c r="B25" s="19" t="s">
        <v>22</v>
      </c>
      <c r="C25" s="20">
        <v>680828.61</v>
      </c>
      <c r="D25" s="21"/>
      <c r="E25" s="31">
        <f>+'[1]balanza de comparacion '!F180</f>
        <v>680828.61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1019792.43</v>
      </c>
      <c r="D26" s="21"/>
      <c r="E26" s="31">
        <f>+'[1]balanza de comparacion '!F172</f>
        <v>1019792.43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-457146525.06</v>
      </c>
      <c r="D27" s="21"/>
      <c r="E27" s="32">
        <f>+-'[1]balanza de comparacion '!G179</f>
        <v>-459625326.38999999</v>
      </c>
      <c r="F27" s="33"/>
      <c r="G27" s="3">
        <f t="shared" si="0"/>
        <v>5.4223344029020962E-3</v>
      </c>
      <c r="H27" s="1"/>
      <c r="I27" s="3">
        <f t="shared" si="1"/>
        <v>-2478801.3299999833</v>
      </c>
      <c r="J27" s="3"/>
    </row>
    <row r="28" spans="1:10" x14ac:dyDescent="0.25">
      <c r="A28" s="1"/>
      <c r="B28" s="14" t="s">
        <v>25</v>
      </c>
      <c r="C28" s="34">
        <v>367545289.40000004</v>
      </c>
      <c r="D28" s="27"/>
      <c r="E28" s="34">
        <f>SUM(E20:E27)</f>
        <v>365296268.08000004</v>
      </c>
      <c r="F28" s="35"/>
      <c r="G28" s="3">
        <f t="shared" si="0"/>
        <v>-6.1190318169263213E-3</v>
      </c>
      <c r="H28" s="1"/>
      <c r="I28" s="3">
        <f t="shared" si="1"/>
        <v>-2249021.3199999928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38307912.210000001</v>
      </c>
      <c r="D31" s="21"/>
      <c r="E31" s="31">
        <f>+'[1]balanza de comparacion '!F181</f>
        <v>41425509.990000002</v>
      </c>
      <c r="F31" s="2"/>
      <c r="G31" s="3">
        <f t="shared" ref="G31:G37" si="2">+I31/C31</f>
        <v>8.1382607407828794E-2</v>
      </c>
      <c r="H31" s="1"/>
      <c r="I31" s="3">
        <f t="shared" ref="I31:I36" si="3">+E31-C31</f>
        <v>3117597.7800000012</v>
      </c>
      <c r="J31" s="3"/>
    </row>
    <row r="32" spans="1:10" x14ac:dyDescent="0.25">
      <c r="A32" s="1"/>
      <c r="B32" s="19" t="s">
        <v>28</v>
      </c>
      <c r="C32" s="20">
        <v>2340327.5699999998</v>
      </c>
      <c r="D32" s="21"/>
      <c r="E32" s="31">
        <f>+'[1]balanza de comparacion '!F182</f>
        <v>1901536.63</v>
      </c>
      <c r="F32" s="2"/>
      <c r="G32" s="3">
        <f t="shared" si="2"/>
        <v>-0.18749124935531994</v>
      </c>
      <c r="H32" s="1"/>
      <c r="I32" s="3">
        <f t="shared" si="3"/>
        <v>-438790.93999999994</v>
      </c>
      <c r="J32" s="3"/>
    </row>
    <row r="33" spans="1:10" x14ac:dyDescent="0.25">
      <c r="A33" s="1"/>
      <c r="B33" s="19" t="s">
        <v>29</v>
      </c>
      <c r="C33" s="20">
        <v>2122286.85</v>
      </c>
      <c r="D33" s="21"/>
      <c r="E33" s="31">
        <f>+'[1]balanza de comparacion '!F183</f>
        <v>2122286.85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2658320</v>
      </c>
      <c r="D34" s="21"/>
      <c r="E34" s="31">
        <f>+'[1]balanza de comparacion '!F184</f>
        <v>2658320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9" t="s">
        <v>31</v>
      </c>
      <c r="C35" s="20">
        <v>22147247.199999999</v>
      </c>
      <c r="D35" s="21"/>
      <c r="E35" s="2">
        <f>+'[1]balanza de comparacion '!F185</f>
        <v>21397247.199999999</v>
      </c>
      <c r="F35" s="2"/>
      <c r="G35" s="3">
        <f t="shared" si="2"/>
        <v>-3.3864253793130551E-2</v>
      </c>
      <c r="H35" s="1"/>
      <c r="I35" s="3">
        <f t="shared" si="3"/>
        <v>-750000</v>
      </c>
      <c r="J35" s="3"/>
    </row>
    <row r="36" spans="1:10" x14ac:dyDescent="0.25">
      <c r="A36" s="1"/>
      <c r="B36" s="14" t="s">
        <v>32</v>
      </c>
      <c r="C36" s="36">
        <v>67576093.829999998</v>
      </c>
      <c r="D36" s="27"/>
      <c r="E36" s="36">
        <f>SUM(E31:E35)</f>
        <v>69504900.670000002</v>
      </c>
      <c r="F36" s="36"/>
      <c r="G36" s="3">
        <f t="shared" si="2"/>
        <v>2.854273946126968E-2</v>
      </c>
      <c r="H36" s="1"/>
      <c r="I36" s="3">
        <f t="shared" si="3"/>
        <v>1928806.8400000036</v>
      </c>
      <c r="J36" s="3"/>
    </row>
    <row r="37" spans="1:10" ht="15.75" thickBot="1" x14ac:dyDescent="0.3">
      <c r="A37" s="1"/>
      <c r="B37" s="14" t="s">
        <v>33</v>
      </c>
      <c r="C37" s="37">
        <v>3838015836.3600001</v>
      </c>
      <c r="D37" s="27"/>
      <c r="E37" s="37">
        <f>+E17+E28+E36</f>
        <v>4080167075.7899995</v>
      </c>
      <c r="F37" s="38"/>
      <c r="G37" s="3">
        <f t="shared" si="2"/>
        <v>6.3092819246847398E-2</v>
      </c>
      <c r="H37" s="1"/>
      <c r="I37" s="3">
        <f>+E37-C37</f>
        <v>242151239.42999935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759221550.46000004</v>
      </c>
      <c r="D41" s="3"/>
      <c r="E41" s="2">
        <f>+'[1]balanza de comparacion '!G186</f>
        <v>710640191.71000004</v>
      </c>
      <c r="F41" s="2"/>
      <c r="G41" s="3">
        <f t="shared" ref="G41:G44" si="4">+I41/C41</f>
        <v>-6.3988382206175975E-2</v>
      </c>
      <c r="H41" s="1"/>
      <c r="I41" s="3">
        <f t="shared" ref="I41:I47" si="5">+E41-C41</f>
        <v>-48581358.75</v>
      </c>
      <c r="J41" s="3"/>
    </row>
    <row r="42" spans="1:10" x14ac:dyDescent="0.25">
      <c r="A42" s="14"/>
      <c r="B42" s="1" t="s">
        <v>37</v>
      </c>
      <c r="C42" s="3">
        <v>939000</v>
      </c>
      <c r="D42" s="3"/>
      <c r="E42" s="2">
        <f>+'[1]balanza de comparacion '!G200+'[1]balanza de comparacion '!G187</f>
        <v>1536500</v>
      </c>
      <c r="F42" s="2"/>
      <c r="G42" s="3">
        <v>0</v>
      </c>
      <c r="H42" s="1"/>
      <c r="I42" s="3">
        <f t="shared" si="5"/>
        <v>597500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'!G190</f>
        <v>0</v>
      </c>
      <c r="F43" s="2"/>
      <c r="G43" s="3">
        <v>0</v>
      </c>
      <c r="H43" s="1"/>
      <c r="I43" s="3">
        <f t="shared" si="5"/>
        <v>0</v>
      </c>
      <c r="J43" s="3"/>
    </row>
    <row r="44" spans="1:10" x14ac:dyDescent="0.25">
      <c r="A44" s="14"/>
      <c r="B44" s="1" t="s">
        <v>39</v>
      </c>
      <c r="C44" s="3">
        <v>1495753.63</v>
      </c>
      <c r="D44" s="3"/>
      <c r="E44" s="2">
        <f>+'[1]balanza de comparacion '!G193</f>
        <v>1495753.63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'!G194</f>
        <v>1194805.27</v>
      </c>
      <c r="F45" s="2"/>
      <c r="G45" s="3">
        <f>+I45/C45</f>
        <v>0</v>
      </c>
      <c r="H45" s="1"/>
      <c r="I45" s="3">
        <f t="shared" si="5"/>
        <v>0</v>
      </c>
      <c r="J45" s="3"/>
    </row>
    <row r="46" spans="1:10" x14ac:dyDescent="0.25">
      <c r="A46" s="14"/>
      <c r="B46" s="1" t="s">
        <v>41</v>
      </c>
      <c r="C46" s="2">
        <v>2021143.58</v>
      </c>
      <c r="D46" s="3"/>
      <c r="E46" s="2">
        <f>+'[1]balanza de comparacion '!G198</f>
        <v>2021143.58</v>
      </c>
      <c r="F46" s="2"/>
      <c r="G46" s="3">
        <f>+I46/C46</f>
        <v>0</v>
      </c>
      <c r="H46" s="1"/>
      <c r="I46" s="3">
        <f t="shared" si="5"/>
        <v>0</v>
      </c>
      <c r="J46" s="3"/>
    </row>
    <row r="47" spans="1:10" x14ac:dyDescent="0.25">
      <c r="A47" s="14"/>
      <c r="B47" s="1" t="s">
        <v>42</v>
      </c>
      <c r="C47" s="2">
        <v>26706.19</v>
      </c>
      <c r="D47" s="3"/>
      <c r="E47" s="2">
        <f>+'[1]balanza de comparacion '!G199</f>
        <v>26706.19</v>
      </c>
      <c r="F47" s="2"/>
      <c r="G47" s="3">
        <f>+I47/C47</f>
        <v>0</v>
      </c>
      <c r="H47" s="1"/>
      <c r="I47" s="3">
        <f t="shared" si="5"/>
        <v>0</v>
      </c>
      <c r="J47" s="3"/>
    </row>
    <row r="48" spans="1:10" x14ac:dyDescent="0.25">
      <c r="A48" s="1"/>
      <c r="B48" s="14" t="s">
        <v>43</v>
      </c>
      <c r="C48" s="39">
        <v>764898959.13000011</v>
      </c>
      <c r="D48" s="27"/>
      <c r="E48" s="40">
        <f>SUM(E41:E47)</f>
        <v>716915100.38000011</v>
      </c>
      <c r="F48" s="38"/>
      <c r="G48" s="3">
        <f>+I48/C48</f>
        <v>-6.2732284019025308E-2</v>
      </c>
      <c r="H48" s="1"/>
      <c r="I48" s="3">
        <f>+E48-C48</f>
        <v>-47983858.75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764898959.13000011</v>
      </c>
      <c r="D53" s="27"/>
      <c r="E53" s="39">
        <f>+E48</f>
        <v>716915100.38000011</v>
      </c>
      <c r="F53" s="38"/>
      <c r="G53" s="3">
        <f>+I53/C53</f>
        <v>-6.2732284019025308E-2</v>
      </c>
      <c r="H53" s="1"/>
      <c r="I53" s="3">
        <f>+E53-C53</f>
        <v>-47983858.75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2757815016.0599999</v>
      </c>
      <c r="D57" s="21"/>
      <c r="E57" s="2">
        <f>+'[1]balanza de comparacion '!G202+'[1]balanza de comparacion '!G203+'[1]balanza de comprobacion post ci'!G190+'[1]balanza de comprobacion post ci'!G191+'[1]balanza de comprobacion post ci'!G192</f>
        <v>2775939797.7199998</v>
      </c>
      <c r="F57" s="2"/>
      <c r="G57" s="3">
        <f>+I57/C57</f>
        <v>6.5721527928635799E-3</v>
      </c>
      <c r="H57" s="1"/>
      <c r="I57" s="3">
        <f>+E57-C57</f>
        <v>18124781.659999847</v>
      </c>
      <c r="J57" s="3"/>
    </row>
    <row r="58" spans="1:10" x14ac:dyDescent="0.25">
      <c r="A58" s="1"/>
      <c r="B58" s="19" t="s">
        <v>51</v>
      </c>
      <c r="C58" s="43">
        <v>307783143.95999962</v>
      </c>
      <c r="D58" s="21"/>
      <c r="E58" s="43">
        <f>+'[1]Estado de Resultados'!F206</f>
        <v>579793460.48000002</v>
      </c>
      <c r="F58" s="44"/>
      <c r="G58" s="3">
        <f>+I58/C58</f>
        <v>0.8837726232186115</v>
      </c>
      <c r="H58" s="1"/>
      <c r="I58" s="3">
        <f>+E58-C58</f>
        <v>272010316.5200004</v>
      </c>
      <c r="J58" s="3"/>
    </row>
    <row r="59" spans="1:10" x14ac:dyDescent="0.25">
      <c r="A59" s="14"/>
      <c r="B59" s="14" t="s">
        <v>52</v>
      </c>
      <c r="C59" s="39">
        <v>3073116877.2299995</v>
      </c>
      <c r="D59" s="27"/>
      <c r="E59" s="39">
        <f>SUM(E56:E58)</f>
        <v>3363251975.4099998</v>
      </c>
      <c r="F59" s="38"/>
      <c r="G59" s="3">
        <f>+I59/C59</f>
        <v>9.441069434414677E-2</v>
      </c>
      <c r="H59" s="1"/>
      <c r="I59" s="3">
        <f>+E59-C59</f>
        <v>290135098.18000031</v>
      </c>
      <c r="J59" s="3"/>
    </row>
    <row r="60" spans="1:10" ht="15.75" thickBot="1" x14ac:dyDescent="0.3">
      <c r="A60" s="14"/>
      <c r="B60" s="14" t="s">
        <v>53</v>
      </c>
      <c r="C60" s="37">
        <v>3838015836.3599997</v>
      </c>
      <c r="D60" s="27"/>
      <c r="E60" s="37">
        <f>+E53+E59</f>
        <v>4080167075.79</v>
      </c>
      <c r="F60" s="38"/>
      <c r="G60" s="3">
        <f>+I60/C60</f>
        <v>6.3092819246847662E-2</v>
      </c>
      <c r="H60" s="1"/>
      <c r="I60" s="3">
        <f>+E60-C60</f>
        <v>242151239.43000031</v>
      </c>
      <c r="J60" s="3"/>
    </row>
    <row r="61" spans="1:10" ht="15.75" thickTop="1" x14ac:dyDescent="0.25">
      <c r="A61" s="1"/>
      <c r="B61" s="1"/>
      <c r="C61" s="1"/>
      <c r="D61" s="1"/>
      <c r="E61" s="2" t="s">
        <v>54</v>
      </c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55</v>
      </c>
      <c r="C65" s="45"/>
      <c r="D65" s="45"/>
      <c r="E65" s="45"/>
      <c r="F65" s="49" t="s">
        <v>56</v>
      </c>
      <c r="G65" s="49"/>
      <c r="H65" s="49"/>
      <c r="I65" s="49"/>
      <c r="J65" s="47"/>
    </row>
    <row r="66" spans="1:10" x14ac:dyDescent="0.25">
      <c r="B66" s="50" t="s">
        <v>57</v>
      </c>
      <c r="C66" s="50"/>
      <c r="D66" s="50"/>
      <c r="E66" s="50"/>
      <c r="F66" s="51" t="s">
        <v>58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54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  <row r="75" spans="1:10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2024-08-05T17:51:53Z</dcterms:created>
  <dcterms:modified xsi:type="dcterms:W3CDTF">2024-08-05T17:52:38Z</dcterms:modified>
</cp:coreProperties>
</file>