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Datos Abiertos Julio 2022\Nomina\"/>
    </mc:Choice>
  </mc:AlternateContent>
  <bookViews>
    <workbookView xWindow="0" yWindow="0" windowWidth="19200" windowHeight="11595"/>
  </bookViews>
  <sheets>
    <sheet name="contratado temporal" sheetId="5" r:id="rId1"/>
  </sheets>
  <externalReferences>
    <externalReference r:id="rId2"/>
  </externalReferences>
  <definedNames>
    <definedName name="_xlnm._FilterDatabase" localSheetId="0" hidden="1">'contratado temporal'!$A$12:$V$85</definedName>
    <definedName name="_xlnm.Print_Area" localSheetId="0">'contratado temporal'!$A$1:$U$101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G85" i="5" l="1"/>
  <c r="J85" i="5"/>
  <c r="K85" i="5"/>
  <c r="M85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13" i="5"/>
  <c r="L85" i="5" l="1"/>
  <c r="N85" i="5"/>
  <c r="H85" i="5"/>
  <c r="I85" i="5"/>
  <c r="Q75" i="5" l="1"/>
  <c r="P75" i="5"/>
  <c r="R75" i="5" s="1"/>
  <c r="O75" i="5"/>
  <c r="Q84" i="5"/>
  <c r="P84" i="5"/>
  <c r="R84" i="5" s="1"/>
  <c r="O84" i="5"/>
  <c r="Q83" i="5"/>
  <c r="P83" i="5"/>
  <c r="R83" i="5" s="1"/>
  <c r="O83" i="5"/>
  <c r="Q82" i="5"/>
  <c r="P82" i="5"/>
  <c r="R82" i="5" s="1"/>
  <c r="O82" i="5"/>
  <c r="Q81" i="5"/>
  <c r="P81" i="5"/>
  <c r="R81" i="5" s="1"/>
  <c r="O81" i="5"/>
  <c r="Q80" i="5"/>
  <c r="P80" i="5"/>
  <c r="R80" i="5" s="1"/>
  <c r="O80" i="5"/>
  <c r="Q79" i="5"/>
  <c r="P79" i="5"/>
  <c r="R79" i="5" s="1"/>
  <c r="O79" i="5"/>
  <c r="Q78" i="5"/>
  <c r="P78" i="5"/>
  <c r="R78" i="5" s="1"/>
  <c r="O78" i="5"/>
  <c r="Q77" i="5"/>
  <c r="P77" i="5"/>
  <c r="R77" i="5" s="1"/>
  <c r="O77" i="5"/>
  <c r="Q76" i="5"/>
  <c r="P76" i="5"/>
  <c r="R76" i="5" s="1"/>
  <c r="O76" i="5"/>
  <c r="Q74" i="5"/>
  <c r="P74" i="5"/>
  <c r="R74" i="5" s="1"/>
  <c r="O74" i="5"/>
  <c r="Q73" i="5"/>
  <c r="P73" i="5"/>
  <c r="R73" i="5" s="1"/>
  <c r="O73" i="5"/>
  <c r="Q72" i="5"/>
  <c r="P72" i="5"/>
  <c r="R72" i="5" s="1"/>
  <c r="O72" i="5"/>
  <c r="Q71" i="5"/>
  <c r="P71" i="5"/>
  <c r="R71" i="5" s="1"/>
  <c r="O71" i="5"/>
  <c r="Q70" i="5"/>
  <c r="P70" i="5"/>
  <c r="R70" i="5" s="1"/>
  <c r="O70" i="5"/>
  <c r="Q69" i="5"/>
  <c r="P69" i="5"/>
  <c r="R69" i="5" s="1"/>
  <c r="O69" i="5"/>
  <c r="Q68" i="5"/>
  <c r="P68" i="5"/>
  <c r="R68" i="5" s="1"/>
  <c r="O68" i="5"/>
  <c r="Q67" i="5"/>
  <c r="P67" i="5"/>
  <c r="R67" i="5" s="1"/>
  <c r="O67" i="5"/>
  <c r="Q66" i="5"/>
  <c r="P66" i="5"/>
  <c r="R66" i="5" s="1"/>
  <c r="O66" i="5"/>
  <c r="Q65" i="5"/>
  <c r="P65" i="5"/>
  <c r="R65" i="5" s="1"/>
  <c r="O65" i="5"/>
  <c r="Q64" i="5"/>
  <c r="P64" i="5"/>
  <c r="R64" i="5" s="1"/>
  <c r="O64" i="5"/>
  <c r="Q63" i="5"/>
  <c r="P63" i="5"/>
  <c r="R63" i="5" s="1"/>
  <c r="O63" i="5"/>
  <c r="Q62" i="5"/>
  <c r="P62" i="5"/>
  <c r="R62" i="5" s="1"/>
  <c r="O62" i="5"/>
  <c r="Q61" i="5"/>
  <c r="P61" i="5"/>
  <c r="R61" i="5" s="1"/>
  <c r="O61" i="5"/>
  <c r="Q60" i="5"/>
  <c r="P60" i="5"/>
  <c r="R60" i="5" s="1"/>
  <c r="O60" i="5"/>
  <c r="Q59" i="5"/>
  <c r="P59" i="5"/>
  <c r="R59" i="5" s="1"/>
  <c r="O59" i="5"/>
  <c r="Q58" i="5"/>
  <c r="P58" i="5"/>
  <c r="R58" i="5" s="1"/>
  <c r="O58" i="5"/>
  <c r="Q57" i="5"/>
  <c r="P57" i="5"/>
  <c r="R57" i="5" s="1"/>
  <c r="O57" i="5"/>
  <c r="Q56" i="5"/>
  <c r="P56" i="5"/>
  <c r="R56" i="5" s="1"/>
  <c r="O56" i="5"/>
  <c r="Q55" i="5"/>
  <c r="P55" i="5"/>
  <c r="R55" i="5" s="1"/>
  <c r="O55" i="5"/>
  <c r="Q54" i="5"/>
  <c r="P54" i="5"/>
  <c r="R54" i="5" s="1"/>
  <c r="O54" i="5"/>
  <c r="Q53" i="5"/>
  <c r="P53" i="5"/>
  <c r="R53" i="5" s="1"/>
  <c r="O53" i="5"/>
  <c r="Q52" i="5"/>
  <c r="P52" i="5"/>
  <c r="R52" i="5" s="1"/>
  <c r="O52" i="5"/>
  <c r="Q51" i="5"/>
  <c r="P51" i="5"/>
  <c r="R51" i="5" s="1"/>
  <c r="O51" i="5"/>
  <c r="Q50" i="5"/>
  <c r="P50" i="5"/>
  <c r="R50" i="5" s="1"/>
  <c r="O50" i="5"/>
  <c r="Q49" i="5"/>
  <c r="P49" i="5"/>
  <c r="R49" i="5" s="1"/>
  <c r="O49" i="5"/>
  <c r="Q48" i="5"/>
  <c r="P48" i="5"/>
  <c r="R48" i="5" s="1"/>
  <c r="O48" i="5"/>
  <c r="Q47" i="5"/>
  <c r="P47" i="5"/>
  <c r="R47" i="5" s="1"/>
  <c r="O47" i="5"/>
  <c r="Q46" i="5"/>
  <c r="P46" i="5"/>
  <c r="R46" i="5" s="1"/>
  <c r="O46" i="5"/>
  <c r="Q45" i="5"/>
  <c r="P45" i="5"/>
  <c r="R45" i="5" s="1"/>
  <c r="O45" i="5"/>
  <c r="Q44" i="5"/>
  <c r="P44" i="5"/>
  <c r="R44" i="5" s="1"/>
  <c r="O44" i="5"/>
  <c r="Q43" i="5"/>
  <c r="P43" i="5"/>
  <c r="R43" i="5" s="1"/>
  <c r="O43" i="5"/>
  <c r="Q42" i="5"/>
  <c r="P42" i="5"/>
  <c r="R42" i="5" s="1"/>
  <c r="O42" i="5"/>
  <c r="Q41" i="5"/>
  <c r="P41" i="5"/>
  <c r="R41" i="5" s="1"/>
  <c r="O41" i="5"/>
  <c r="Q40" i="5"/>
  <c r="P40" i="5"/>
  <c r="R40" i="5" s="1"/>
  <c r="O40" i="5"/>
  <c r="Q39" i="5"/>
  <c r="P39" i="5"/>
  <c r="R39" i="5" s="1"/>
  <c r="O39" i="5"/>
  <c r="Q38" i="5"/>
  <c r="P38" i="5"/>
  <c r="R38" i="5" s="1"/>
  <c r="O38" i="5"/>
  <c r="Q37" i="5"/>
  <c r="P37" i="5"/>
  <c r="R37" i="5" s="1"/>
  <c r="O37" i="5"/>
  <c r="Q36" i="5"/>
  <c r="P36" i="5"/>
  <c r="R36" i="5" s="1"/>
  <c r="O36" i="5"/>
  <c r="Q35" i="5"/>
  <c r="P35" i="5"/>
  <c r="R35" i="5" s="1"/>
  <c r="O35" i="5"/>
  <c r="Q34" i="5"/>
  <c r="P34" i="5"/>
  <c r="R34" i="5" s="1"/>
  <c r="O34" i="5"/>
  <c r="Q33" i="5"/>
  <c r="P33" i="5"/>
  <c r="R33" i="5" s="1"/>
  <c r="O33" i="5"/>
  <c r="Q32" i="5"/>
  <c r="P32" i="5"/>
  <c r="R32" i="5" s="1"/>
  <c r="O32" i="5"/>
  <c r="Q31" i="5"/>
  <c r="P31" i="5"/>
  <c r="R31" i="5" s="1"/>
  <c r="O31" i="5"/>
  <c r="Q30" i="5"/>
  <c r="P30" i="5"/>
  <c r="R30" i="5" s="1"/>
  <c r="O30" i="5"/>
  <c r="Q29" i="5"/>
  <c r="P29" i="5"/>
  <c r="R29" i="5" s="1"/>
  <c r="O29" i="5"/>
  <c r="Q28" i="5"/>
  <c r="P28" i="5"/>
  <c r="R28" i="5" s="1"/>
  <c r="O28" i="5"/>
  <c r="Q27" i="5"/>
  <c r="P27" i="5"/>
  <c r="R27" i="5" s="1"/>
  <c r="O27" i="5"/>
  <c r="Q26" i="5"/>
  <c r="P26" i="5"/>
  <c r="R26" i="5" s="1"/>
  <c r="O26" i="5"/>
  <c r="Q25" i="5"/>
  <c r="P25" i="5"/>
  <c r="R25" i="5" s="1"/>
  <c r="O25" i="5"/>
  <c r="Q24" i="5"/>
  <c r="P24" i="5"/>
  <c r="R24" i="5" s="1"/>
  <c r="O24" i="5"/>
  <c r="Q23" i="5"/>
  <c r="P23" i="5"/>
  <c r="R23" i="5" s="1"/>
  <c r="O23" i="5"/>
  <c r="Q22" i="5"/>
  <c r="P22" i="5"/>
  <c r="R22" i="5" s="1"/>
  <c r="O22" i="5"/>
  <c r="Q21" i="5"/>
  <c r="P21" i="5"/>
  <c r="R21" i="5" s="1"/>
  <c r="O21" i="5"/>
  <c r="Q20" i="5"/>
  <c r="P20" i="5"/>
  <c r="R20" i="5" s="1"/>
  <c r="O20" i="5"/>
  <c r="Q19" i="5"/>
  <c r="P19" i="5"/>
  <c r="R19" i="5" s="1"/>
  <c r="O19" i="5"/>
  <c r="Q18" i="5"/>
  <c r="P18" i="5"/>
  <c r="R18" i="5" s="1"/>
  <c r="O18" i="5"/>
  <c r="Q17" i="5"/>
  <c r="P17" i="5"/>
  <c r="R17" i="5" s="1"/>
  <c r="O17" i="5"/>
  <c r="Q16" i="5"/>
  <c r="P16" i="5"/>
  <c r="R16" i="5" s="1"/>
  <c r="O16" i="5"/>
  <c r="Q15" i="5"/>
  <c r="P15" i="5"/>
  <c r="R15" i="5" s="1"/>
  <c r="O15" i="5"/>
  <c r="Q14" i="5"/>
  <c r="P14" i="5"/>
  <c r="R14" i="5" s="1"/>
  <c r="O14" i="5"/>
  <c r="Q13" i="5"/>
  <c r="P13" i="5"/>
  <c r="O13" i="5"/>
  <c r="R13" i="5" l="1"/>
  <c r="P85" i="5"/>
  <c r="O85" i="5"/>
  <c r="Q85" i="5"/>
  <c r="R85" i="5" l="1"/>
</calcChain>
</file>

<file path=xl/sharedStrings.xml><?xml version="1.0" encoding="utf-8"?>
<sst xmlns="http://schemas.openxmlformats.org/spreadsheetml/2006/main" count="470" uniqueCount="192">
  <si>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</si>
  <si>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</si>
  <si>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</si>
  <si>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</si>
  <si>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</si>
  <si>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</si>
  <si>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</si>
  <si>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</si>
  <si>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</si>
  <si>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</si>
  <si>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</si>
  <si>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</si>
  <si>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</si>
  <si>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</si>
  <si>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</si>
  <si>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</si>
  <si>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</si>
  <si>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</si>
  <si>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</si>
  <si>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</si>
  <si>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</si>
  <si>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</si>
  <si>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</si>
  <si>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</si>
  <si>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</si>
  <si>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DIVISION DE REGISTRO, CONTROL Y NOMINA</t>
  </si>
  <si>
    <t>ENCARGADO (A)</t>
  </si>
  <si>
    <t>SOPORTE TECNICO INFORMATICO</t>
  </si>
  <si>
    <t>COMEDORES ECONOMICOS- LA VILLA OLIMPICA</t>
  </si>
  <si>
    <t>DEPARTAMENTO DE RECURSOS HUMANOS- COMEDO</t>
  </si>
  <si>
    <t>DIVISION DE BENEFICIOS Y COMPENSACIONES</t>
  </si>
  <si>
    <t>ABOGADO (A)</t>
  </si>
  <si>
    <t>TECNICO</t>
  </si>
  <si>
    <t>CONTADORA</t>
  </si>
  <si>
    <t>COMEDORES ECONOMICOS DEL ESTADO</t>
  </si>
  <si>
    <t>ANALISTA</t>
  </si>
  <si>
    <t>COMEDORES ECONOMICOS - PLATANITO SANTIAG</t>
  </si>
  <si>
    <t>ELECTRICISTA</t>
  </si>
  <si>
    <t>ANALISTA PROYECTOS</t>
  </si>
  <si>
    <t>COMEDORES ECONOMICOS - BARAHONA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</si>
  <si>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</si>
  <si>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</si>
  <si>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</si>
  <si>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</si>
  <si>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</si>
  <si>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</si>
  <si>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</si>
  <si>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</si>
  <si>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</si>
  <si>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</si>
  <si>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</si>
  <si>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</si>
  <si>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</si>
  <si>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</si>
  <si>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</si>
  <si>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</si>
  <si>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</si>
  <si>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</si>
  <si>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</si>
  <si>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</si>
  <si>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</si>
  <si>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</si>
  <si>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</si>
  <si>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DIVISION DE CAJA- COMEDORES ECONOMICOS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</si>
  <si>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</si>
  <si>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</si>
  <si>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</si>
  <si>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</si>
  <si>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</si>
  <si>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</si>
  <si>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</si>
  <si>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</si>
  <si>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</si>
  <si>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</si>
  <si>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</si>
  <si>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</si>
  <si>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</si>
  <si>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</si>
  <si>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</si>
  <si>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</si>
  <si>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</si>
  <si>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</si>
  <si>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</si>
  <si>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</si>
  <si>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</si>
  <si>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</si>
  <si>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</si>
  <si>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</si>
  <si>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</si>
  <si>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</si>
  <si>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</si>
  <si>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</si>
  <si>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</si>
  <si>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</si>
  <si>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</si>
  <si>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</si>
  <si>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01.00.00.62.03.10.01</t>
  </si>
  <si>
    <t>F</t>
  </si>
  <si>
    <t>TIEMPO
ACCION DE PERSONAL</t>
  </si>
  <si>
    <t>01.00.00.62.02.43</t>
  </si>
  <si>
    <t>01.00.00.62.04</t>
  </si>
  <si>
    <t>DEPARTAMENTO DE COMEDORES ECONOMICOS A N</t>
  </si>
  <si>
    <t>M</t>
  </si>
  <si>
    <t>ROMAN CORREA GARCIA</t>
  </si>
  <si>
    <t>TECNICO ADMINISTRATIVO</t>
  </si>
  <si>
    <t>TEMPOREROS</t>
  </si>
  <si>
    <t>ANGEL ESTEBAN JIMENEZ PEREZ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</si>
  <si>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</si>
  <si>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</si>
  <si>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</si>
  <si>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</si>
  <si>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</si>
  <si>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</si>
  <si>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</si>
  <si>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</si>
  <si>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</si>
  <si>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</si>
  <si>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</si>
  <si>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</si>
  <si>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</si>
  <si>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</si>
  <si>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</si>
  <si>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</si>
  <si>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</si>
  <si>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</si>
  <si>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</si>
  <si>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</si>
  <si>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</si>
  <si>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</si>
  <si>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DIVISION DE EVALUACION DEL DESEMPE?O Y C</t>
  </si>
  <si>
    <t>RODOLFO MANUEL CASTILLO GRACIA</t>
  </si>
  <si>
    <t>RESPONSABLE DE ACCESO A LA IN</t>
  </si>
  <si>
    <t>ARNULFO ALEXIS PAULINO ROCHA</t>
  </si>
  <si>
    <t>JUAN BAUTISTA TORRES SANTANA</t>
  </si>
  <si>
    <t>SOPORTE TECNICO</t>
  </si>
  <si>
    <t>RAUL EMILIO VALERA FLORENTINO</t>
  </si>
  <si>
    <t>YOLIS RICHARD FELIZ FERRERAS</t>
  </si>
  <si>
    <t>MELVIN SALVADOR ALCANTARA MORA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</si>
  <si>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</si>
  <si>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</si>
  <si>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</si>
  <si>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</si>
  <si>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</si>
  <si>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</si>
  <si>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</si>
  <si>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ROBERTO JOSE ANTONIO ALVAREZ PAULIN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</si>
  <si>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</si>
  <si>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</si>
  <si>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</si>
  <si>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</si>
  <si>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</si>
  <si>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</si>
  <si>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</si>
  <si>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</si>
  <si>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HECTOR IVAN CRUZ PEÑA</t>
  </si>
  <si>
    <t>JULIA GLORYS LANDY FERRERAS ESPINOS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</si>
  <si>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</si>
  <si>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</si>
  <si>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</si>
  <si>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</si>
  <si>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</si>
  <si>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</si>
  <si>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</si>
  <si>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</si>
  <si>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</si>
  <si>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</si>
  <si>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</si>
  <si>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</si>
  <si>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</si>
  <si>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</si>
  <si>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</si>
  <si>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</si>
  <si>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</si>
  <si>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</si>
  <si>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</si>
  <si>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</si>
  <si>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</si>
  <si>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</si>
  <si>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</si>
  <si>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</si>
  <si>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</si>
  <si>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</si>
  <si>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DULCE ESMEYRA ACOSTA FELIZ</t>
  </si>
  <si>
    <t>JOSE MANUEL PEGUERO MARTINEZ</t>
  </si>
  <si>
    <t>DIRECCION FINANCIERA - COMEDORES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</si>
  <si>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</si>
  <si>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</si>
  <si>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</si>
  <si>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</si>
  <si>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</si>
  <si>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</si>
  <si>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 xml:space="preserve"> Empleados Temporeros, Correspondiente al 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</si>
</sst>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43" fontId="37" fillId="54" borderId="12" xfId="1" applyFont="1" applyFill="1" applyBorder="1" applyAlignment="1">
      <alignment vertical="center"/>
    </xf>
    <xf numFmtId="0" fontId="38" fillId="54" borderId="13" xfId="0" applyFont="1" applyFill="1" applyBorder="1" applyAlignment="1">
      <alignment horizontal="center" vertical="center"/>
    </xf>
    <xf numFmtId="43" fontId="39" fillId="54" borderId="14" xfId="1" applyFont="1" applyFill="1" applyBorder="1" applyAlignment="1">
      <alignment horizontal="center"/>
    </xf>
    <xf numFmtId="0" fontId="39" fillId="54" borderId="14" xfId="0" applyFont="1" applyFill="1" applyBorder="1" applyAlignment="1">
      <alignment horizontal="center"/>
    </xf>
    <xf numFmtId="0" fontId="39" fillId="54" borderId="15" xfId="0" applyFont="1" applyFill="1" applyBorder="1" applyAlignment="1">
      <alignment horizontal="center"/>
    </xf>
    <xf numFmtId="43" fontId="38" fillId="54" borderId="13" xfId="1" applyFont="1" applyFill="1" applyBorder="1" applyAlignment="1">
      <alignment horizontal="center" vertical="center"/>
    </xf>
    <xf numFmtId="43" fontId="38" fillId="54" borderId="14" xfId="1" applyFont="1" applyFill="1" applyBorder="1" applyAlignment="1">
      <alignment horizontal="center" vertical="center"/>
    </xf>
    <xf numFmtId="43" fontId="39" fillId="0" borderId="17" xfId="1" applyFont="1" applyFill="1" applyBorder="1" applyAlignment="1" applyProtection="1">
      <protection hidden="1"/>
    </xf>
    <xf numFmtId="0" fontId="39" fillId="0" borderId="17" xfId="0" applyFont="1" applyBorder="1"/>
    <xf numFmtId="4" fontId="39" fillId="0" borderId="0" xfId="0" applyNumberFormat="1" applyFont="1"/>
    <xf numFmtId="0" fontId="39" fillId="0" borderId="0" xfId="0" applyFont="1" applyBorder="1"/>
    <xf numFmtId="43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43" fontId="39" fillId="0" borderId="0" xfId="0" applyNumberFormat="1" applyFont="1"/>
    <xf numFmtId="43" fontId="39" fillId="0" borderId="0" xfId="1" applyFont="1"/>
    <xf numFmtId="165" fontId="39" fillId="0" borderId="0" xfId="0" applyNumberFormat="1" applyFont="1"/>
    <xf numFmtId="0" fontId="37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center"/>
    </xf>
    <xf numFmtId="0" fontId="39" fillId="54" borderId="16" xfId="0" applyFont="1" applyFill="1" applyBorder="1" applyAlignment="1"/>
    <xf numFmtId="0" fontId="37" fillId="54" borderId="16" xfId="0" applyFont="1" applyFill="1" applyBorder="1" applyAlignment="1">
      <alignment vertical="center"/>
    </xf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" fontId="37" fillId="54" borderId="11" xfId="1" applyNumberFormat="1" applyFont="1" applyFill="1" applyBorder="1" applyAlignment="1">
      <alignment vertical="center"/>
    </xf>
    <xf numFmtId="4" fontId="39" fillId="54" borderId="16" xfId="1" applyNumberFormat="1" applyFont="1" applyFill="1" applyBorder="1" applyAlignment="1"/>
    <xf numFmtId="0" fontId="37" fillId="0" borderId="17" xfId="0" applyFont="1" applyFill="1" applyBorder="1" applyAlignment="1"/>
    <xf numFmtId="0" fontId="39" fillId="0" borderId="17" xfId="0" applyFont="1" applyFill="1" applyBorder="1" applyAlignment="1"/>
    <xf numFmtId="0" fontId="39" fillId="0" borderId="17" xfId="0" applyFont="1" applyFill="1" applyBorder="1" applyAlignment="1" applyProtection="1">
      <protection hidden="1"/>
    </xf>
    <xf numFmtId="14" fontId="39" fillId="0" borderId="17" xfId="0" applyNumberFormat="1" applyFont="1" applyBorder="1"/>
    <xf numFmtId="0" fontId="39" fillId="0" borderId="30" xfId="0" applyFont="1" applyBorder="1"/>
    <xf numFmtId="164" fontId="39" fillId="0" borderId="0" xfId="0" applyNumberFormat="1" applyFont="1"/>
    <xf numFmtId="43" fontId="39" fillId="0" borderId="0" xfId="1" applyFont="1" applyFill="1" applyBorder="1" applyProtection="1">
      <protection hidden="1"/>
    </xf>
    <xf numFmtId="167" fontId="39" fillId="0" borderId="0" xfId="0" applyNumberFormat="1" applyFont="1"/>
    <xf numFmtId="0" fontId="39" fillId="0" borderId="0" xfId="0" applyFont="1" applyBorder="1" applyAlignment="1">
      <alignment wrapText="1"/>
    </xf>
    <xf numFmtId="43" fontId="40" fillId="0" borderId="0" xfId="1" applyFont="1" applyFill="1"/>
    <xf numFmtId="4" fontId="40" fillId="0" borderId="0" xfId="0" applyNumberFormat="1" applyFont="1" applyFill="1"/>
    <xf numFmtId="4" fontId="39" fillId="0" borderId="0" xfId="1" applyNumberFormat="1" applyFont="1"/>
    <xf numFmtId="0" fontId="39" fillId="0" borderId="0" xfId="0" applyFont="1" applyFill="1" applyBorder="1" applyAlignment="1">
      <alignment horizontal="left"/>
    </xf>
    <xf numFmtId="164" fontId="39" fillId="0" borderId="31" xfId="0" applyNumberFormat="1" applyFont="1" applyFill="1" applyBorder="1"/>
    <xf numFmtId="4" fontId="40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0" fontId="0" fillId="0" borderId="0" xfId="0" applyFill="1"/>
    <xf numFmtId="43" fontId="38" fillId="54" borderId="11" xfId="1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9" fillId="54" borderId="32" xfId="0" applyFont="1" applyFill="1" applyBorder="1" applyAlignment="1">
      <alignment horizontal="left"/>
    </xf>
    <xf numFmtId="0" fontId="39" fillId="54" borderId="33" xfId="0" applyFont="1" applyFill="1" applyBorder="1"/>
    <xf numFmtId="0" fontId="39" fillId="54" borderId="34" xfId="0" applyFont="1" applyFill="1" applyBorder="1" applyAlignment="1">
      <alignment horizontal="center"/>
    </xf>
    <xf numFmtId="0" fontId="39" fillId="54" borderId="35" xfId="0" applyFont="1" applyFill="1" applyBorder="1"/>
    <xf numFmtId="4" fontId="38" fillId="54" borderId="16" xfId="1" applyNumberFormat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top" wrapText="1"/>
    </xf>
    <xf numFmtId="164" fontId="39" fillId="54" borderId="33" xfId="0" applyNumberFormat="1" applyFont="1" applyFill="1" applyBorder="1"/>
    <xf numFmtId="4" fontId="40" fillId="54" borderId="33" xfId="1" applyNumberFormat="1" applyFont="1" applyFill="1" applyBorder="1"/>
    <xf numFmtId="0" fontId="0" fillId="0" borderId="17" xfId="0" applyBorder="1"/>
    <xf numFmtId="4" fontId="39" fillId="0" borderId="17" xfId="0" applyNumberFormat="1" applyFont="1" applyBorder="1"/>
    <xf numFmtId="43" fontId="39" fillId="0" borderId="17" xfId="1" applyFont="1" applyBorder="1"/>
    <xf numFmtId="0" fontId="39" fillId="0" borderId="17" xfId="0" applyFont="1" applyBorder="1" applyAlignment="1">
      <alignment wrapText="1"/>
    </xf>
    <xf numFmtId="43" fontId="37" fillId="0" borderId="17" xfId="1" applyFont="1" applyFill="1" applyBorder="1" applyAlignment="1"/>
    <xf numFmtId="43" fontId="39" fillId="0" borderId="17" xfId="1" applyFont="1" applyBorder="1" applyAlignment="1"/>
    <xf numFmtId="0" fontId="38" fillId="54" borderId="16" xfId="0" applyFont="1" applyFill="1" applyBorder="1" applyAlignment="1">
      <alignment horizontal="center" vertical="center" wrapText="1"/>
    </xf>
    <xf numFmtId="4" fontId="0" fillId="0" borderId="0" xfId="0" applyNumberFormat="1"/>
    <xf numFmtId="0" fontId="39" fillId="0" borderId="31" xfId="0" applyFont="1" applyBorder="1"/>
    <xf numFmtId="0" fontId="39" fillId="0" borderId="31" xfId="0" applyFont="1" applyFill="1" applyBorder="1" applyAlignment="1"/>
    <xf numFmtId="14" fontId="39" fillId="0" borderId="31" xfId="0" applyNumberFormat="1" applyFont="1" applyBorder="1"/>
    <xf numFmtId="14" fontId="39" fillId="0" borderId="36" xfId="0" applyNumberFormat="1" applyFont="1" applyBorder="1"/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8" fillId="54" borderId="26" xfId="0" applyFont="1" applyFill="1" applyBorder="1" applyAlignment="1">
      <alignment horizontal="center" vertical="center" wrapText="1"/>
    </xf>
    <xf numFmtId="0" fontId="38" fillId="54" borderId="27" xfId="0" applyFont="1" applyFill="1" applyBorder="1" applyAlignment="1">
      <alignment horizontal="center" vertical="center"/>
    </xf>
    <xf numFmtId="0" fontId="38" fillId="54" borderId="28" xfId="0" applyFont="1" applyFill="1" applyBorder="1" applyAlignment="1">
      <alignment horizontal="center" vertical="center"/>
    </xf>
    <xf numFmtId="0" fontId="38" fillId="54" borderId="29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3" fontId="38" fillId="54" borderId="11" xfId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center" wrapText="1"/>
    </xf>
    <xf numFmtId="0" fontId="38" fillId="54" borderId="11" xfId="0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8" fillId="54" borderId="13" xfId="0" applyFont="1" applyFill="1" applyBorder="1" applyAlignment="1">
      <alignment horizontal="center" vertical="center"/>
    </xf>
    <xf numFmtId="0" fontId="38" fillId="54" borderId="14" xfId="0" applyFont="1" applyFill="1" applyBorder="1" applyAlignment="1">
      <alignment horizontal="center" vertical="center"/>
    </xf>
    <xf numFmtId="0" fontId="38" fillId="54" borderId="15" xfId="0" applyFont="1" applyFill="1" applyBorder="1" applyAlignment="1">
      <alignment horizontal="center" vertical="center"/>
    </xf>
    <xf numFmtId="43" fontId="38" fillId="54" borderId="13" xfId="1" applyFont="1" applyFill="1" applyBorder="1" applyAlignment="1">
      <alignment horizontal="center" vertical="center" wrapText="1"/>
    </xf>
    <xf numFmtId="43" fontId="38" fillId="54" borderId="15" xfId="1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3255" y="108857"/>
          <a:ext cx="2643188" cy="107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01/Downloads/CONTABILIDAD%20NOMINA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ACION"/>
      <sheetName val="MILITARES"/>
      <sheetName val="ADICIONAL FIJA"/>
      <sheetName val="FIJA"/>
      <sheetName val="CUADRE"/>
      <sheetName val="BONORENDIMIENTO"/>
      <sheetName val="TRAMITE"/>
      <sheetName val="TEMPÒRALES"/>
    </sheetNames>
    <sheetDataSet>
      <sheetData sheetId="0"/>
      <sheetData sheetId="1"/>
      <sheetData sheetId="2"/>
      <sheetData sheetId="3">
        <row r="1">
          <cell r="C1" t="str">
            <v>PRESIDENCIA DE LA REPUBLICA</v>
          </cell>
        </row>
      </sheetData>
      <sheetData sheetId="4"/>
      <sheetData sheetId="5"/>
      <sheetData sheetId="6"/>
      <sheetData sheetId="7">
        <row r="1">
          <cell r="C1" t="str">
            <v>PRESIDENCIA DE LA REPUBLICA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 t="str">
            <v>COMEDORES ECONOMICOS DEL ESTADO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C3" t="str">
            <v>NOMINA  TEMPORALES JULIO  2022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C4" t="str">
            <v>Nombre</v>
          </cell>
          <cell r="D4" t="str">
            <v>Cargo</v>
          </cell>
          <cell r="E4" t="str">
            <v>Cedula</v>
          </cell>
          <cell r="F4" t="str">
            <v>Tarjeta</v>
          </cell>
          <cell r="G4" t="str">
            <v>Ingreso Bruto</v>
          </cell>
          <cell r="H4" t="str">
            <v>AFP</v>
          </cell>
          <cell r="I4" t="str">
            <v>ISR</v>
          </cell>
          <cell r="J4" t="str">
            <v>SFS</v>
          </cell>
          <cell r="K4" t="str">
            <v>Otros Desc.</v>
          </cell>
          <cell r="L4" t="str">
            <v>Total Desc.</v>
          </cell>
          <cell r="M4" t="str">
            <v>Neto</v>
          </cell>
          <cell r="N4" t="str">
            <v>Departamento y/o ubicación</v>
          </cell>
        </row>
        <row r="5">
          <cell r="C5" t="str">
            <v>JOSEFINA DEL CARMEN ALI PAULINO</v>
          </cell>
          <cell r="D5" t="str">
            <v>COORDINADOR (A)</v>
          </cell>
          <cell r="E5">
            <v>100711308</v>
          </cell>
          <cell r="F5">
            <v>900253</v>
          </cell>
          <cell r="G5">
            <v>40000</v>
          </cell>
          <cell r="H5">
            <v>1148</v>
          </cell>
          <cell r="I5">
            <v>442.65</v>
          </cell>
          <cell r="J5">
            <v>1216</v>
          </cell>
          <cell r="K5">
            <v>25</v>
          </cell>
          <cell r="L5">
            <v>2831.65</v>
          </cell>
          <cell r="M5">
            <v>37168.35</v>
          </cell>
          <cell r="N5" t="str">
            <v>COMEDORES ECONOMICOS- LA VILLA OLIMPICA</v>
          </cell>
        </row>
        <row r="6">
          <cell r="C6" t="str">
            <v>SANDRA ISABEL SOLANO RODRIGUEZ</v>
          </cell>
          <cell r="D6" t="str">
            <v>COORDINADOR (A)</v>
          </cell>
          <cell r="E6">
            <v>106994163</v>
          </cell>
          <cell r="F6">
            <v>900254</v>
          </cell>
          <cell r="G6">
            <v>40000</v>
          </cell>
          <cell r="H6">
            <v>1148</v>
          </cell>
          <cell r="I6">
            <v>240.13</v>
          </cell>
          <cell r="J6">
            <v>1216</v>
          </cell>
          <cell r="K6">
            <v>1375.12</v>
          </cell>
          <cell r="L6">
            <v>3979.25</v>
          </cell>
          <cell r="M6">
            <v>36020.75</v>
          </cell>
          <cell r="N6" t="str">
            <v>COMEDORES ECONOMICOS- LA VILLA OLIMPICA</v>
          </cell>
        </row>
        <row r="7">
          <cell r="C7" t="str">
            <v>RAFAEL ACOSTA MIRANDA</v>
          </cell>
          <cell r="D7" t="str">
            <v>TECNICO ADMINISTRATIVO</v>
          </cell>
          <cell r="E7">
            <v>108150152</v>
          </cell>
          <cell r="F7">
            <v>3000405</v>
          </cell>
          <cell r="G7">
            <v>30000</v>
          </cell>
          <cell r="H7">
            <v>861</v>
          </cell>
          <cell r="I7">
            <v>0</v>
          </cell>
          <cell r="J7">
            <v>912</v>
          </cell>
          <cell r="K7">
            <v>25</v>
          </cell>
          <cell r="L7">
            <v>1798</v>
          </cell>
          <cell r="M7">
            <v>28202</v>
          </cell>
          <cell r="N7" t="str">
            <v>DEPARTAMENTO DE ALMACEN DE ALIMENTOS- CO</v>
          </cell>
        </row>
        <row r="8">
          <cell r="C8" t="str">
            <v>ALEJANDRO TORAL FERNANDEZ</v>
          </cell>
          <cell r="D8" t="str">
            <v>ENCARGADO (A)</v>
          </cell>
          <cell r="E8">
            <v>1800344739</v>
          </cell>
          <cell r="F8">
            <v>3000392</v>
          </cell>
          <cell r="G8">
            <v>80000</v>
          </cell>
          <cell r="H8">
            <v>2296</v>
          </cell>
          <cell r="I8">
            <v>7400.87</v>
          </cell>
          <cell r="J8">
            <v>2432</v>
          </cell>
          <cell r="K8">
            <v>25</v>
          </cell>
          <cell r="L8">
            <v>12153.87</v>
          </cell>
          <cell r="M8">
            <v>67846.13</v>
          </cell>
          <cell r="N8" t="str">
            <v>DEPARTAMENTO DE ALMACEN DE ALIMENTOS- CO</v>
          </cell>
        </row>
        <row r="9">
          <cell r="C9" t="str">
            <v>JOSE DAVID MORETA</v>
          </cell>
          <cell r="D9" t="str">
            <v>SOPORTE TECNICO</v>
          </cell>
          <cell r="E9">
            <v>1800518746</v>
          </cell>
          <cell r="F9">
            <v>1204086</v>
          </cell>
          <cell r="G9">
            <v>22000</v>
          </cell>
          <cell r="H9">
            <v>631.4</v>
          </cell>
          <cell r="I9">
            <v>0</v>
          </cell>
          <cell r="J9">
            <v>668.8</v>
          </cell>
          <cell r="K9">
            <v>25</v>
          </cell>
          <cell r="L9">
            <v>1325.2</v>
          </cell>
          <cell r="M9">
            <v>20674.8</v>
          </cell>
          <cell r="N9" t="str">
            <v>COMEDORES ECONOMICOS LOS MINAS- COMEDORE</v>
          </cell>
        </row>
        <row r="10">
          <cell r="C10" t="str">
            <v>ARISMENDY MENA VILLAMAN</v>
          </cell>
          <cell r="D10" t="str">
            <v>TECNICO ADMINISTRATIVO</v>
          </cell>
          <cell r="E10">
            <v>3104961010</v>
          </cell>
          <cell r="F10">
            <v>850065</v>
          </cell>
          <cell r="G10">
            <v>31500</v>
          </cell>
          <cell r="H10">
            <v>904.05</v>
          </cell>
          <cell r="I10">
            <v>0</v>
          </cell>
          <cell r="J10">
            <v>957.6</v>
          </cell>
          <cell r="K10">
            <v>25</v>
          </cell>
          <cell r="L10">
            <v>1886.65</v>
          </cell>
          <cell r="M10">
            <v>29613.35</v>
          </cell>
          <cell r="N10" t="str">
            <v>COMEDORES ECONOMICOS - PLATANITO SANTIAG</v>
          </cell>
        </row>
        <row r="11">
          <cell r="C11" t="str">
            <v>JULIA GLORYS LANDY FERRERAS ESPINOS</v>
          </cell>
          <cell r="D11" t="str">
            <v>TECNICO CONTABILIDAD</v>
          </cell>
          <cell r="E11">
            <v>40221095793</v>
          </cell>
          <cell r="F11">
            <v>350387</v>
          </cell>
          <cell r="G11">
            <v>25000</v>
          </cell>
          <cell r="H11">
            <v>717.5</v>
          </cell>
          <cell r="I11">
            <v>0</v>
          </cell>
          <cell r="J11">
            <v>760</v>
          </cell>
          <cell r="K11">
            <v>25</v>
          </cell>
          <cell r="L11">
            <v>1502.5</v>
          </cell>
          <cell r="M11">
            <v>23497.5</v>
          </cell>
          <cell r="N11" t="str">
            <v>COMEDORES ECONOMICOS - BARAHONA</v>
          </cell>
        </row>
        <row r="12">
          <cell r="C12" t="str">
            <v>PEDRO FRANKLYN MERCEDES GERMAN</v>
          </cell>
          <cell r="D12" t="str">
            <v>TECNICO ADMINISTRATIVO</v>
          </cell>
          <cell r="E12">
            <v>40221849165</v>
          </cell>
          <cell r="F12">
            <v>3000319</v>
          </cell>
          <cell r="G12">
            <v>35000</v>
          </cell>
          <cell r="H12">
            <v>1004.5</v>
          </cell>
          <cell r="I12">
            <v>0</v>
          </cell>
          <cell r="J12">
            <v>1064</v>
          </cell>
          <cell r="K12">
            <v>25</v>
          </cell>
          <cell r="L12">
            <v>2093.5</v>
          </cell>
          <cell r="M12">
            <v>32906.5</v>
          </cell>
          <cell r="N12" t="str">
            <v>DEPARTAMENTO DE ALMACEN DE ALIMENTOS- CO</v>
          </cell>
        </row>
        <row r="13">
          <cell r="C13" t="str">
            <v>ANY MARIEL FELIZ PEREZ</v>
          </cell>
          <cell r="D13" t="str">
            <v>TECNICO ADMINISTRATIVO</v>
          </cell>
          <cell r="E13">
            <v>40222088839</v>
          </cell>
          <cell r="F13">
            <v>1201905</v>
          </cell>
          <cell r="G13">
            <v>30000</v>
          </cell>
          <cell r="H13">
            <v>861</v>
          </cell>
          <cell r="I13">
            <v>0</v>
          </cell>
          <cell r="J13">
            <v>912</v>
          </cell>
          <cell r="K13">
            <v>25</v>
          </cell>
          <cell r="L13">
            <v>1798</v>
          </cell>
          <cell r="M13">
            <v>28202</v>
          </cell>
          <cell r="N13" t="str">
            <v>COMEDORES ECONOMICOS LOS MINAS- COMEDORE</v>
          </cell>
        </row>
        <row r="14">
          <cell r="C14" t="str">
            <v>IVAN GILBERTO GALARZA PEREZ</v>
          </cell>
          <cell r="D14" t="str">
            <v>COORDINADOR (A)</v>
          </cell>
          <cell r="E14">
            <v>40222193688</v>
          </cell>
          <cell r="F14">
            <v>350186</v>
          </cell>
          <cell r="G14">
            <v>40000</v>
          </cell>
          <cell r="H14">
            <v>1148</v>
          </cell>
          <cell r="I14">
            <v>442.65</v>
          </cell>
          <cell r="J14">
            <v>1216</v>
          </cell>
          <cell r="K14">
            <v>25</v>
          </cell>
          <cell r="L14">
            <v>2831.65</v>
          </cell>
          <cell r="M14">
            <v>37168.35</v>
          </cell>
          <cell r="N14" t="str">
            <v>COMEDORES ECONOMICOS - BARAHONA</v>
          </cell>
        </row>
        <row r="15">
          <cell r="G15">
            <v>373500</v>
          </cell>
          <cell r="H15">
            <v>10719.45</v>
          </cell>
          <cell r="I15">
            <v>8526.2999999999993</v>
          </cell>
          <cell r="J15">
            <v>11354.400000000001</v>
          </cell>
          <cell r="K15">
            <v>1600.12</v>
          </cell>
          <cell r="L15">
            <v>32200.270000000004</v>
          </cell>
          <cell r="M15">
            <v>341299.73</v>
          </cell>
        </row>
        <row r="16">
          <cell r="G16">
            <v>0</v>
          </cell>
          <cell r="H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C17" t="str">
            <v>MATEO TORIBIO ABREU</v>
          </cell>
          <cell r="D17" t="str">
            <v>ANALISTA</v>
          </cell>
          <cell r="E17">
            <v>101180974</v>
          </cell>
          <cell r="F17">
            <v>2000080</v>
          </cell>
          <cell r="G17">
            <v>40000</v>
          </cell>
          <cell r="H17">
            <v>1148</v>
          </cell>
          <cell r="I17">
            <v>0</v>
          </cell>
          <cell r="J17">
            <v>1216</v>
          </cell>
          <cell r="K17">
            <v>25</v>
          </cell>
          <cell r="L17">
            <v>2389</v>
          </cell>
          <cell r="M17">
            <v>37611</v>
          </cell>
          <cell r="N17" t="str">
            <v>DEPARTAMENTO DE PLANIFICACION Y DESARROL</v>
          </cell>
        </row>
        <row r="18">
          <cell r="C18" t="str">
            <v>ORBITO DIAZ FELIZ</v>
          </cell>
          <cell r="D18" t="str">
            <v>ENCARGADO (A)</v>
          </cell>
          <cell r="E18">
            <v>101339158</v>
          </cell>
          <cell r="F18">
            <v>2250026</v>
          </cell>
          <cell r="G18">
            <v>80000</v>
          </cell>
          <cell r="H18">
            <v>2296</v>
          </cell>
          <cell r="I18">
            <v>7400.87</v>
          </cell>
          <cell r="J18">
            <v>2432</v>
          </cell>
          <cell r="K18">
            <v>25</v>
          </cell>
          <cell r="L18">
            <v>12153.87</v>
          </cell>
          <cell r="M18">
            <v>67846.13</v>
          </cell>
          <cell r="N18" t="str">
            <v>DEPARTAMENTO DE TESORERIA- COMEDORES ECO</v>
          </cell>
        </row>
        <row r="19">
          <cell r="C19" t="str">
            <v>CAMILO DURAN CANDELARIO</v>
          </cell>
          <cell r="D19" t="str">
            <v>ELECTRICISTA</v>
          </cell>
          <cell r="E19">
            <v>102433257</v>
          </cell>
          <cell r="F19">
            <v>2650597</v>
          </cell>
          <cell r="G19">
            <v>13000</v>
          </cell>
          <cell r="H19">
            <v>373.1</v>
          </cell>
          <cell r="I19">
            <v>0</v>
          </cell>
          <cell r="J19">
            <v>395.2</v>
          </cell>
          <cell r="K19">
            <v>25</v>
          </cell>
          <cell r="L19">
            <v>793.3</v>
          </cell>
          <cell r="M19">
            <v>12206.7</v>
          </cell>
          <cell r="N19" t="str">
            <v>DIVISION DE MANTENIMIENTO- COMEDORES ECO</v>
          </cell>
        </row>
        <row r="20">
          <cell r="C20" t="str">
            <v>JOSEFA NIDIA RODRIGUEZ RIVERA</v>
          </cell>
          <cell r="D20" t="str">
            <v>TECNICO SOPORTE A USUARIOS</v>
          </cell>
          <cell r="E20">
            <v>103198503</v>
          </cell>
          <cell r="F20">
            <v>2400136</v>
          </cell>
          <cell r="G20">
            <v>40000</v>
          </cell>
          <cell r="H20">
            <v>1148</v>
          </cell>
          <cell r="I20">
            <v>442.65</v>
          </cell>
          <cell r="J20">
            <v>1216</v>
          </cell>
          <cell r="K20">
            <v>25</v>
          </cell>
          <cell r="L20">
            <v>2831.65</v>
          </cell>
          <cell r="M20">
            <v>37168.35</v>
          </cell>
          <cell r="N20" t="str">
            <v>DIRECCION DE INSPECCION- COMEDORES ECONO</v>
          </cell>
        </row>
        <row r="21">
          <cell r="C21" t="str">
            <v>WENDY ARSENILIA GOMEZ MOJICA</v>
          </cell>
          <cell r="D21" t="str">
            <v>ENCARGADA DE LA SECCION DE AR</v>
          </cell>
          <cell r="E21">
            <v>104122098</v>
          </cell>
          <cell r="F21">
            <v>1400010</v>
          </cell>
          <cell r="G21">
            <v>35000</v>
          </cell>
          <cell r="H21">
            <v>1004.5</v>
          </cell>
          <cell r="I21">
            <v>0</v>
          </cell>
          <cell r="J21">
            <v>1064</v>
          </cell>
          <cell r="K21">
            <v>25</v>
          </cell>
          <cell r="L21">
            <v>2093.5</v>
          </cell>
          <cell r="M21">
            <v>32906.5</v>
          </cell>
          <cell r="N21" t="str">
            <v>DIVISION DE CORRESPONDENCIA- COMEDORES E</v>
          </cell>
        </row>
        <row r="22">
          <cell r="C22" t="str">
            <v>ESTEBAN PICHARDO PEREZ</v>
          </cell>
          <cell r="D22" t="str">
            <v>COORDINADOR (A)</v>
          </cell>
          <cell r="E22">
            <v>104632922</v>
          </cell>
          <cell r="F22">
            <v>7511</v>
          </cell>
          <cell r="G22">
            <v>40000</v>
          </cell>
          <cell r="H22">
            <v>1148</v>
          </cell>
          <cell r="I22">
            <v>442.65</v>
          </cell>
          <cell r="J22">
            <v>1216</v>
          </cell>
          <cell r="K22">
            <v>25</v>
          </cell>
          <cell r="L22">
            <v>2831.65</v>
          </cell>
          <cell r="M22">
            <v>37168.35</v>
          </cell>
          <cell r="N22" t="str">
            <v>COMEDORES ECONOMICOS DEL ESTADO</v>
          </cell>
        </row>
        <row r="23">
          <cell r="C23" t="str">
            <v>ALEXIS ANTONIO ALMONTE REYNOSO</v>
          </cell>
          <cell r="D23" t="str">
            <v>ENCARGADO (A)</v>
          </cell>
          <cell r="E23">
            <v>105235808</v>
          </cell>
          <cell r="F23">
            <v>1100162</v>
          </cell>
          <cell r="G23">
            <v>60000</v>
          </cell>
          <cell r="H23">
            <v>1722</v>
          </cell>
          <cell r="I23">
            <v>3486.68</v>
          </cell>
          <cell r="J23">
            <v>1824</v>
          </cell>
          <cell r="K23">
            <v>25</v>
          </cell>
          <cell r="L23">
            <v>7057.68</v>
          </cell>
          <cell r="M23">
            <v>52942.32</v>
          </cell>
          <cell r="N23" t="str">
            <v>DEPARTAMENTO DE COMUNICACIONES- COMEDORE</v>
          </cell>
        </row>
        <row r="24">
          <cell r="C24" t="str">
            <v>DIVINA DE LOS SANTOS CANCER</v>
          </cell>
          <cell r="D24" t="str">
            <v>ANALISTA FINANCIERO</v>
          </cell>
          <cell r="E24">
            <v>105528277</v>
          </cell>
          <cell r="F24">
            <v>2</v>
          </cell>
          <cell r="G24">
            <v>45000</v>
          </cell>
          <cell r="H24">
            <v>1291.5</v>
          </cell>
          <cell r="I24">
            <v>1148.33</v>
          </cell>
          <cell r="J24">
            <v>1368</v>
          </cell>
          <cell r="K24">
            <v>25</v>
          </cell>
          <cell r="L24">
            <v>3832.83</v>
          </cell>
          <cell r="M24">
            <v>41167.17</v>
          </cell>
          <cell r="N24" t="str">
            <v>DIRECCION FINANCIERA - COMEDORES</v>
          </cell>
        </row>
        <row r="25">
          <cell r="C25" t="str">
            <v>SONIA ALTAGRACIA MEDRANO ROA</v>
          </cell>
          <cell r="D25" t="str">
            <v>ENCARGADO (A)</v>
          </cell>
          <cell r="E25">
            <v>106982044</v>
          </cell>
          <cell r="F25">
            <v>450062</v>
          </cell>
          <cell r="G25">
            <v>40000</v>
          </cell>
          <cell r="H25">
            <v>1148</v>
          </cell>
          <cell r="I25">
            <v>442.65</v>
          </cell>
          <cell r="J25">
            <v>1216</v>
          </cell>
          <cell r="K25">
            <v>25</v>
          </cell>
          <cell r="L25">
            <v>2831.65</v>
          </cell>
          <cell r="M25">
            <v>37168.35</v>
          </cell>
          <cell r="N25" t="str">
            <v>DEPARTAMENTO DE CONTROL PROCESAMIENTO DE</v>
          </cell>
        </row>
        <row r="26">
          <cell r="C26" t="str">
            <v>PEDRO RODRIGUEZ RAMIREZ</v>
          </cell>
          <cell r="D26" t="str">
            <v>TECNICO</v>
          </cell>
          <cell r="E26">
            <v>107103939</v>
          </cell>
          <cell r="F26">
            <v>1150181</v>
          </cell>
          <cell r="G26">
            <v>25000</v>
          </cell>
          <cell r="H26">
            <v>717.5</v>
          </cell>
          <cell r="I26">
            <v>0</v>
          </cell>
          <cell r="J26">
            <v>760</v>
          </cell>
          <cell r="K26">
            <v>25</v>
          </cell>
          <cell r="L26">
            <v>1502.5</v>
          </cell>
          <cell r="M26">
            <v>23497.5</v>
          </cell>
          <cell r="N26" t="str">
            <v>DEPARTAMENTO DE CONTABILIDAD- COMEDORES</v>
          </cell>
        </row>
        <row r="27">
          <cell r="C27" t="str">
            <v>MARINO ALFONSO PEREZ BAEZ</v>
          </cell>
          <cell r="D27" t="str">
            <v>ENCARGADO (A)</v>
          </cell>
          <cell r="E27">
            <v>107785958</v>
          </cell>
          <cell r="F27">
            <v>2000086</v>
          </cell>
          <cell r="G27">
            <v>80000</v>
          </cell>
          <cell r="H27">
            <v>2296</v>
          </cell>
          <cell r="I27">
            <v>7400.87</v>
          </cell>
          <cell r="J27">
            <v>2432</v>
          </cell>
          <cell r="K27">
            <v>25</v>
          </cell>
          <cell r="L27">
            <v>12153.87</v>
          </cell>
          <cell r="M27">
            <v>67846.13</v>
          </cell>
          <cell r="N27" t="str">
            <v>DEPARTAMENTO DE PLANIFICACION Y DESARROL</v>
          </cell>
        </row>
        <row r="28">
          <cell r="C28" t="str">
            <v>DAMEYBY POLANCO POLONIA</v>
          </cell>
          <cell r="D28" t="str">
            <v>ENCARGADO (A)</v>
          </cell>
          <cell r="E28">
            <v>108468141</v>
          </cell>
          <cell r="F28">
            <v>550019</v>
          </cell>
          <cell r="G28">
            <v>80000</v>
          </cell>
          <cell r="H28">
            <v>2296</v>
          </cell>
          <cell r="I28">
            <v>7400.87</v>
          </cell>
          <cell r="J28">
            <v>2432</v>
          </cell>
          <cell r="K28">
            <v>25</v>
          </cell>
          <cell r="L28">
            <v>12153.87</v>
          </cell>
          <cell r="M28">
            <v>67846.13</v>
          </cell>
          <cell r="N28" t="str">
            <v>DIVISION DE BENEFICIOS Y COMPENSACIONES</v>
          </cell>
        </row>
        <row r="29">
          <cell r="C29" t="str">
            <v>SANTIAGO MERCEDES CASTILLO</v>
          </cell>
          <cell r="D29" t="str">
            <v>ANALISTA LEGAL</v>
          </cell>
          <cell r="E29">
            <v>108724857</v>
          </cell>
          <cell r="F29">
            <v>2800049</v>
          </cell>
          <cell r="G29">
            <v>50000</v>
          </cell>
          <cell r="H29">
            <v>1435</v>
          </cell>
          <cell r="I29">
            <v>1854</v>
          </cell>
          <cell r="J29">
            <v>1520</v>
          </cell>
          <cell r="K29">
            <v>25</v>
          </cell>
          <cell r="L29">
            <v>4834</v>
          </cell>
          <cell r="M29">
            <v>45166</v>
          </cell>
          <cell r="N29" t="str">
            <v>DEPARTAMENTO JURIDICO- COMEDORES ECONOMI</v>
          </cell>
        </row>
        <row r="30">
          <cell r="C30" t="str">
            <v>BRIGIDO PEREZ</v>
          </cell>
          <cell r="D30" t="str">
            <v>ANALISTA</v>
          </cell>
          <cell r="E30">
            <v>109237487</v>
          </cell>
          <cell r="F30">
            <v>2500032</v>
          </cell>
          <cell r="G30">
            <v>50000</v>
          </cell>
          <cell r="H30">
            <v>1435</v>
          </cell>
          <cell r="I30">
            <v>1854</v>
          </cell>
          <cell r="J30">
            <v>1520</v>
          </cell>
          <cell r="K30">
            <v>25</v>
          </cell>
          <cell r="L30">
            <v>4834</v>
          </cell>
          <cell r="M30">
            <v>45166</v>
          </cell>
          <cell r="N30" t="str">
            <v>DEPARTAMENTO DE PRESUPUESTO- COMEDORES E</v>
          </cell>
        </row>
        <row r="31">
          <cell r="C31" t="str">
            <v>JEUDI ALEXANDER RUBIO CUELLO</v>
          </cell>
          <cell r="D31" t="str">
            <v>SUPERVISOR DE OBRAS</v>
          </cell>
          <cell r="E31">
            <v>111063756</v>
          </cell>
          <cell r="F31">
            <v>200078</v>
          </cell>
          <cell r="G31">
            <v>50000</v>
          </cell>
          <cell r="H31">
            <v>1435</v>
          </cell>
          <cell r="I31">
            <v>769.88</v>
          </cell>
          <cell r="J31">
            <v>1520</v>
          </cell>
          <cell r="K31">
            <v>25</v>
          </cell>
          <cell r="L31">
            <v>3749.88</v>
          </cell>
          <cell r="M31">
            <v>46250.12</v>
          </cell>
          <cell r="N31" t="str">
            <v>DEPARTAMENTO DE SERVICIOS GENERALES- COM</v>
          </cell>
        </row>
        <row r="32">
          <cell r="C32" t="str">
            <v>PABLO MONTERO MONTERO</v>
          </cell>
          <cell r="D32" t="str">
            <v>ENCARGADO (A)</v>
          </cell>
          <cell r="E32">
            <v>112131172</v>
          </cell>
          <cell r="F32">
            <v>4</v>
          </cell>
          <cell r="G32">
            <v>70000</v>
          </cell>
          <cell r="H32">
            <v>2009</v>
          </cell>
          <cell r="I32">
            <v>5368.48</v>
          </cell>
          <cell r="J32">
            <v>2128</v>
          </cell>
          <cell r="K32">
            <v>25</v>
          </cell>
          <cell r="L32">
            <v>9530.48</v>
          </cell>
          <cell r="M32">
            <v>60469.52</v>
          </cell>
          <cell r="N32" t="str">
            <v>DEPARTAMENTO DE COMEDORES ECONOMICOS A N</v>
          </cell>
        </row>
        <row r="33">
          <cell r="C33" t="str">
            <v>RODOLFO MANUEL CASTILLO GRACIA</v>
          </cell>
          <cell r="D33" t="str">
            <v>RESPONSABLE DE ACCESO A LA IN</v>
          </cell>
          <cell r="E33">
            <v>112781919</v>
          </cell>
          <cell r="F33">
            <v>1800081</v>
          </cell>
          <cell r="G33">
            <v>70000</v>
          </cell>
          <cell r="H33">
            <v>2009</v>
          </cell>
          <cell r="I33">
            <v>5368.48</v>
          </cell>
          <cell r="J33">
            <v>2128</v>
          </cell>
          <cell r="K33">
            <v>25</v>
          </cell>
          <cell r="L33">
            <v>9530.48</v>
          </cell>
          <cell r="M33">
            <v>60469.52</v>
          </cell>
          <cell r="N33" t="str">
            <v>DEPARTAMENTO DE TECNOLOGIA DE LA INFORMA</v>
          </cell>
        </row>
        <row r="34">
          <cell r="C34" t="str">
            <v>AIDNEL MARIA ECHENIQUE RUIZ</v>
          </cell>
          <cell r="D34" t="str">
            <v>TECNICO ADMINISTRATIVO</v>
          </cell>
          <cell r="E34">
            <v>114835309</v>
          </cell>
          <cell r="F34">
            <v>7630</v>
          </cell>
          <cell r="G34">
            <v>30000</v>
          </cell>
          <cell r="H34">
            <v>861</v>
          </cell>
          <cell r="I34">
            <v>0</v>
          </cell>
          <cell r="J34">
            <v>912</v>
          </cell>
          <cell r="K34">
            <v>25</v>
          </cell>
          <cell r="L34">
            <v>1798</v>
          </cell>
          <cell r="M34">
            <v>28202</v>
          </cell>
          <cell r="N34" t="str">
            <v>COMEDORES ECONOMICOS DEL ESTADO</v>
          </cell>
        </row>
        <row r="35">
          <cell r="C35" t="str">
            <v>JUAN BAUTISTA TORRES SANTANA</v>
          </cell>
          <cell r="D35" t="str">
            <v>SOPORTE TECNICO</v>
          </cell>
          <cell r="E35">
            <v>115337743</v>
          </cell>
          <cell r="F35">
            <v>1800101</v>
          </cell>
          <cell r="G35">
            <v>31000</v>
          </cell>
          <cell r="H35">
            <v>889.7</v>
          </cell>
          <cell r="I35">
            <v>0</v>
          </cell>
          <cell r="J35">
            <v>942.4</v>
          </cell>
          <cell r="K35">
            <v>25</v>
          </cell>
          <cell r="L35">
            <v>1857.1</v>
          </cell>
          <cell r="M35">
            <v>29142.9</v>
          </cell>
          <cell r="N35" t="str">
            <v>DEPARTAMENTO DE TECNOLOGIA DE LA INFORMA</v>
          </cell>
        </row>
        <row r="36">
          <cell r="C36" t="str">
            <v>WILKIN OGANDO SOLIS</v>
          </cell>
          <cell r="D36" t="str">
            <v>ANALISTA LEGAL</v>
          </cell>
          <cell r="E36">
            <v>115718520</v>
          </cell>
          <cell r="F36">
            <v>2800057</v>
          </cell>
          <cell r="G36">
            <v>40000</v>
          </cell>
          <cell r="H36">
            <v>1148</v>
          </cell>
          <cell r="I36">
            <v>442.65</v>
          </cell>
          <cell r="J36">
            <v>1216</v>
          </cell>
          <cell r="K36">
            <v>25</v>
          </cell>
          <cell r="L36">
            <v>2831.65</v>
          </cell>
          <cell r="M36">
            <v>37168.35</v>
          </cell>
          <cell r="N36" t="str">
            <v>DEPARTAMENTO JURIDICO- COMEDORES ECONOMI</v>
          </cell>
        </row>
        <row r="37">
          <cell r="C37" t="str">
            <v>TERESA CONSUELO GOMEZ CABRERA</v>
          </cell>
          <cell r="D37" t="str">
            <v>TECNICO ADMINISTRATIVO</v>
          </cell>
          <cell r="E37">
            <v>116232281</v>
          </cell>
          <cell r="F37">
            <v>3</v>
          </cell>
          <cell r="G37">
            <v>31500</v>
          </cell>
          <cell r="H37">
            <v>904.05</v>
          </cell>
          <cell r="I37">
            <v>0</v>
          </cell>
          <cell r="J37">
            <v>957.6</v>
          </cell>
          <cell r="K37">
            <v>25</v>
          </cell>
          <cell r="L37">
            <v>1886.65</v>
          </cell>
          <cell r="M37">
            <v>29613.35</v>
          </cell>
          <cell r="N37" t="str">
            <v>DIRECCION FINANCIERA - COMEDORES</v>
          </cell>
        </row>
        <row r="38">
          <cell r="C38" t="str">
            <v>RAUL OMAR LOCKWARD CESPEDES</v>
          </cell>
          <cell r="D38" t="str">
            <v>ENCARGADO (A)</v>
          </cell>
          <cell r="E38">
            <v>116288531</v>
          </cell>
          <cell r="F38">
            <v>2800053</v>
          </cell>
          <cell r="G38">
            <v>90000</v>
          </cell>
          <cell r="H38">
            <v>2583</v>
          </cell>
          <cell r="I38">
            <v>9753.1200000000008</v>
          </cell>
          <cell r="J38">
            <v>2736</v>
          </cell>
          <cell r="K38">
            <v>25</v>
          </cell>
          <cell r="L38">
            <v>15097.12</v>
          </cell>
          <cell r="M38">
            <v>74902.880000000005</v>
          </cell>
          <cell r="N38" t="str">
            <v>DEPARTAMENTO JURIDICO- COMEDORES ECONOMI</v>
          </cell>
        </row>
        <row r="39">
          <cell r="C39" t="str">
            <v>YOLANDA ALTAGRACIA LOPEZ PEREZ</v>
          </cell>
          <cell r="D39" t="str">
            <v>TECNICO CONTABILIDAD</v>
          </cell>
          <cell r="E39">
            <v>117404046</v>
          </cell>
          <cell r="F39">
            <v>4</v>
          </cell>
          <cell r="G39">
            <v>40000</v>
          </cell>
          <cell r="H39">
            <v>1148</v>
          </cell>
          <cell r="I39">
            <v>442.65</v>
          </cell>
          <cell r="J39">
            <v>1216</v>
          </cell>
          <cell r="K39">
            <v>25</v>
          </cell>
          <cell r="L39">
            <v>2831.65</v>
          </cell>
          <cell r="M39">
            <v>37168.35</v>
          </cell>
          <cell r="N39" t="str">
            <v>DIRECCION FINANCIERA - COMEDORES</v>
          </cell>
        </row>
        <row r="40">
          <cell r="C40" t="str">
            <v>ANA MILEDIS MARTINEZ</v>
          </cell>
          <cell r="D40" t="str">
            <v>TECNICO</v>
          </cell>
          <cell r="E40">
            <v>117594044</v>
          </cell>
          <cell r="F40">
            <v>1350041</v>
          </cell>
          <cell r="G40">
            <v>30000</v>
          </cell>
          <cell r="H40">
            <v>861</v>
          </cell>
          <cell r="I40">
            <v>0</v>
          </cell>
          <cell r="J40">
            <v>912</v>
          </cell>
          <cell r="K40">
            <v>25</v>
          </cell>
          <cell r="L40">
            <v>1798</v>
          </cell>
          <cell r="M40">
            <v>28202</v>
          </cell>
          <cell r="N40" t="str">
            <v>DEPARTAMENTO DE COMPRAS- COMEDORES ECONO</v>
          </cell>
        </row>
        <row r="41">
          <cell r="C41" t="str">
            <v>RAUL EMILIO VALERA FLORENTINO</v>
          </cell>
          <cell r="D41" t="str">
            <v>SOPORTE TECNICO</v>
          </cell>
          <cell r="E41">
            <v>118004407</v>
          </cell>
          <cell r="F41">
            <v>1800087</v>
          </cell>
          <cell r="G41">
            <v>26500</v>
          </cell>
          <cell r="H41">
            <v>760.55</v>
          </cell>
          <cell r="I41">
            <v>0</v>
          </cell>
          <cell r="J41">
            <v>805.6</v>
          </cell>
          <cell r="K41">
            <v>25</v>
          </cell>
          <cell r="L41">
            <v>1591.15</v>
          </cell>
          <cell r="M41">
            <v>24908.85</v>
          </cell>
          <cell r="N41" t="str">
            <v>DEPARTAMENTO DE TECNOLOGIA DE LA INFORMA</v>
          </cell>
        </row>
        <row r="42">
          <cell r="C42" t="str">
            <v>CRISTIAN ULISES TERRERO GOMEZ</v>
          </cell>
          <cell r="D42" t="str">
            <v>TECNICO ADMINISTRATIVO</v>
          </cell>
          <cell r="E42">
            <v>118252311</v>
          </cell>
          <cell r="F42">
            <v>7552</v>
          </cell>
          <cell r="G42">
            <v>40000</v>
          </cell>
          <cell r="H42">
            <v>1148</v>
          </cell>
          <cell r="I42">
            <v>442.65</v>
          </cell>
          <cell r="J42">
            <v>1216</v>
          </cell>
          <cell r="K42">
            <v>25</v>
          </cell>
          <cell r="L42">
            <v>2831.65</v>
          </cell>
          <cell r="M42">
            <v>37168.35</v>
          </cell>
          <cell r="N42" t="str">
            <v>COMEDORES ECONOMICOS DEL ESTADO</v>
          </cell>
        </row>
        <row r="43">
          <cell r="C43" t="str">
            <v>LISSETTE PAMELA SANTANA PICHARDO</v>
          </cell>
          <cell r="D43" t="str">
            <v>ENCARGADO (A)</v>
          </cell>
          <cell r="E43">
            <v>118575109</v>
          </cell>
          <cell r="F43">
            <v>7</v>
          </cell>
          <cell r="G43">
            <v>50000</v>
          </cell>
          <cell r="H43">
            <v>1435</v>
          </cell>
          <cell r="I43">
            <v>1854</v>
          </cell>
          <cell r="J43">
            <v>1520</v>
          </cell>
          <cell r="K43">
            <v>25</v>
          </cell>
          <cell r="L43">
            <v>4834</v>
          </cell>
          <cell r="M43">
            <v>45166</v>
          </cell>
          <cell r="N43" t="str">
            <v>DIVISION DE REGISTRO, CONTROL Y NOMINA</v>
          </cell>
        </row>
        <row r="44">
          <cell r="C44" t="str">
            <v>ROBERTO JOSE ANTONIO ALVAREZ PAULIN</v>
          </cell>
          <cell r="D44" t="str">
            <v>COORDINADOR (A)</v>
          </cell>
          <cell r="E44">
            <v>118928365</v>
          </cell>
          <cell r="F44">
            <v>450064</v>
          </cell>
          <cell r="G44">
            <v>40000</v>
          </cell>
          <cell r="H44">
            <v>1148</v>
          </cell>
          <cell r="I44">
            <v>442.65</v>
          </cell>
          <cell r="J44">
            <v>1216</v>
          </cell>
          <cell r="K44">
            <v>25</v>
          </cell>
          <cell r="L44">
            <v>2831.65</v>
          </cell>
          <cell r="M44">
            <v>37168.35</v>
          </cell>
          <cell r="N44" t="str">
            <v>DEPARTAMENTO DE CONTROL PROCESAMIENTO DE</v>
          </cell>
        </row>
        <row r="45">
          <cell r="C45" t="str">
            <v>GISSEL ARIAS AMARANTE</v>
          </cell>
          <cell r="D45" t="str">
            <v>TECNICO ADM</v>
          </cell>
          <cell r="E45">
            <v>118987916</v>
          </cell>
          <cell r="F45">
            <v>1300073</v>
          </cell>
          <cell r="G45">
            <v>27000</v>
          </cell>
          <cell r="H45">
            <v>774.9</v>
          </cell>
          <cell r="I45">
            <v>0</v>
          </cell>
          <cell r="J45">
            <v>820.8</v>
          </cell>
          <cell r="K45">
            <v>25</v>
          </cell>
          <cell r="L45">
            <v>1620.7</v>
          </cell>
          <cell r="M45">
            <v>25379.3</v>
          </cell>
          <cell r="N45" t="str">
            <v>DEPARTAMENTO DE RECURSOS HUMANOS- COMEDO</v>
          </cell>
        </row>
        <row r="46">
          <cell r="C46" t="str">
            <v>RUT BETANIA LENDOF MATOS</v>
          </cell>
          <cell r="D46" t="str">
            <v>ENCARGADO (A)</v>
          </cell>
          <cell r="E46">
            <v>300186798</v>
          </cell>
          <cell r="F46">
            <v>1150112</v>
          </cell>
          <cell r="G46">
            <v>80000</v>
          </cell>
          <cell r="H46">
            <v>2296</v>
          </cell>
          <cell r="I46">
            <v>7400.87</v>
          </cell>
          <cell r="J46">
            <v>2432</v>
          </cell>
          <cell r="K46">
            <v>25</v>
          </cell>
          <cell r="L46">
            <v>12153.87</v>
          </cell>
          <cell r="M46">
            <v>67846.13</v>
          </cell>
          <cell r="N46" t="str">
            <v>DEPARTAMENTO DE CONTABILIDAD- COMEDORES</v>
          </cell>
        </row>
        <row r="47">
          <cell r="C47" t="str">
            <v>RAMON FRANCISCO</v>
          </cell>
          <cell r="D47" t="str">
            <v>COORDINADOR (A)</v>
          </cell>
          <cell r="E47">
            <v>500278114</v>
          </cell>
          <cell r="F47">
            <v>450072</v>
          </cell>
          <cell r="G47">
            <v>50000</v>
          </cell>
          <cell r="H47">
            <v>1435</v>
          </cell>
          <cell r="I47">
            <v>1854</v>
          </cell>
          <cell r="J47">
            <v>1520</v>
          </cell>
          <cell r="K47">
            <v>25</v>
          </cell>
          <cell r="L47">
            <v>4834</v>
          </cell>
          <cell r="M47">
            <v>45166</v>
          </cell>
          <cell r="N47" t="str">
            <v>DEPARTAMENTO DE CONTROL PROCESAMIENTO DE</v>
          </cell>
        </row>
        <row r="48">
          <cell r="C48" t="str">
            <v>MARILOLYS MENDEZ JIMENEZ</v>
          </cell>
          <cell r="D48" t="str">
            <v>ANALISTA PRESUPUESTO</v>
          </cell>
          <cell r="E48">
            <v>1000827210</v>
          </cell>
          <cell r="F48">
            <v>2500028</v>
          </cell>
          <cell r="G48">
            <v>40000</v>
          </cell>
          <cell r="H48">
            <v>1148</v>
          </cell>
          <cell r="I48">
            <v>0</v>
          </cell>
          <cell r="J48">
            <v>1216</v>
          </cell>
          <cell r="K48">
            <v>25</v>
          </cell>
          <cell r="L48">
            <v>2389</v>
          </cell>
          <cell r="M48">
            <v>37611</v>
          </cell>
          <cell r="N48" t="str">
            <v>DEPARTAMENTO DE PRESUPUESTO- COMEDORES E</v>
          </cell>
        </row>
        <row r="49">
          <cell r="C49" t="str">
            <v>BIANNY YONNERY GONZALEZ TEJEDA</v>
          </cell>
          <cell r="D49" t="str">
            <v>TECNICO CONTABILIDAD</v>
          </cell>
          <cell r="E49">
            <v>1000918993</v>
          </cell>
          <cell r="F49">
            <v>1150098</v>
          </cell>
          <cell r="G49">
            <v>31500</v>
          </cell>
          <cell r="H49">
            <v>904.05</v>
          </cell>
          <cell r="I49">
            <v>0</v>
          </cell>
          <cell r="J49">
            <v>957.6</v>
          </cell>
          <cell r="K49">
            <v>25</v>
          </cell>
          <cell r="L49">
            <v>1886.65</v>
          </cell>
          <cell r="M49">
            <v>29613.35</v>
          </cell>
          <cell r="N49" t="str">
            <v>DEPARTAMENTO DE CONTABILIDAD- COMEDORES</v>
          </cell>
        </row>
        <row r="50">
          <cell r="C50" t="str">
            <v>NELSI CAROLINA FIGUEREO SANTIAGO</v>
          </cell>
          <cell r="D50" t="str">
            <v>ANALISTA</v>
          </cell>
          <cell r="E50">
            <v>1100391695</v>
          </cell>
          <cell r="F50">
            <v>1300051</v>
          </cell>
          <cell r="G50">
            <v>40000</v>
          </cell>
          <cell r="H50">
            <v>1148</v>
          </cell>
          <cell r="I50">
            <v>37.61</v>
          </cell>
          <cell r="J50">
            <v>1216</v>
          </cell>
          <cell r="K50">
            <v>2725.24</v>
          </cell>
          <cell r="L50">
            <v>5126.8500000000004</v>
          </cell>
          <cell r="M50">
            <v>34873.15</v>
          </cell>
          <cell r="N50" t="str">
            <v>DEPARTAMENTO DE RECURSOS HUMANOS- COMEDO</v>
          </cell>
        </row>
        <row r="51">
          <cell r="C51" t="str">
            <v>LUCIA MERCEDES VIDAL LAFONTAINE</v>
          </cell>
          <cell r="D51" t="str">
            <v>ENCARGADA CONTABILIDAD</v>
          </cell>
          <cell r="E51">
            <v>1800049650</v>
          </cell>
          <cell r="F51">
            <v>2500031</v>
          </cell>
          <cell r="G51">
            <v>80000</v>
          </cell>
          <cell r="H51">
            <v>2296</v>
          </cell>
          <cell r="I51">
            <v>7400.87</v>
          </cell>
          <cell r="J51">
            <v>2432</v>
          </cell>
          <cell r="K51">
            <v>25</v>
          </cell>
          <cell r="L51">
            <v>12153.87</v>
          </cell>
          <cell r="M51">
            <v>67846.13</v>
          </cell>
          <cell r="N51" t="str">
            <v>DEPARTAMENTO DE PRESUPUESTO- COMEDORES E</v>
          </cell>
        </row>
        <row r="52">
          <cell r="C52" t="str">
            <v>AWILDA PEÑA CUEVAS</v>
          </cell>
          <cell r="D52" t="str">
            <v>TECNICO ADMINISTRATIVO</v>
          </cell>
          <cell r="E52">
            <v>1800442087</v>
          </cell>
          <cell r="F52">
            <v>300011</v>
          </cell>
          <cell r="G52">
            <v>40000</v>
          </cell>
          <cell r="H52">
            <v>1148</v>
          </cell>
          <cell r="I52">
            <v>0</v>
          </cell>
          <cell r="J52">
            <v>1216</v>
          </cell>
          <cell r="K52">
            <v>1375.12</v>
          </cell>
          <cell r="L52">
            <v>3739.12</v>
          </cell>
          <cell r="M52">
            <v>36260.879999999997</v>
          </cell>
          <cell r="N52" t="str">
            <v>DIVISION DE CAJA- COMEDORES ECONOMICOS</v>
          </cell>
        </row>
        <row r="53">
          <cell r="C53" t="str">
            <v>YOLIS RICHARD FELIZ FERRERAS</v>
          </cell>
          <cell r="D53" t="str">
            <v>SOPORTE TECNICO INFORMATICO</v>
          </cell>
          <cell r="E53">
            <v>1800459586</v>
          </cell>
          <cell r="F53">
            <v>1800118</v>
          </cell>
          <cell r="G53">
            <v>18000</v>
          </cell>
          <cell r="H53">
            <v>516.6</v>
          </cell>
          <cell r="I53">
            <v>0</v>
          </cell>
          <cell r="J53">
            <v>547.20000000000005</v>
          </cell>
          <cell r="K53">
            <v>25</v>
          </cell>
          <cell r="L53">
            <v>1088.8</v>
          </cell>
          <cell r="M53">
            <v>16911.2</v>
          </cell>
          <cell r="N53" t="str">
            <v>DEPARTAMENTO DE TECNOLOGIA DE LA INFORMA</v>
          </cell>
        </row>
        <row r="54">
          <cell r="C54" t="str">
            <v>MANUEL ANTONIO CAMILO VILLABRILLE</v>
          </cell>
          <cell r="D54" t="str">
            <v>ANALISTA LEGAL</v>
          </cell>
          <cell r="E54">
            <v>1800620344</v>
          </cell>
          <cell r="F54">
            <v>2800083</v>
          </cell>
          <cell r="G54">
            <v>50000</v>
          </cell>
          <cell r="H54">
            <v>1435</v>
          </cell>
          <cell r="I54">
            <v>1854</v>
          </cell>
          <cell r="J54">
            <v>1520</v>
          </cell>
          <cell r="K54">
            <v>25</v>
          </cell>
          <cell r="L54">
            <v>4834</v>
          </cell>
          <cell r="M54">
            <v>45166</v>
          </cell>
          <cell r="N54" t="str">
            <v>DEPARTAMENTO JURIDICO- COMEDORES ECONOMI</v>
          </cell>
        </row>
        <row r="55">
          <cell r="C55" t="str">
            <v>PABLO ALEXANDER MEDINA PEREZ</v>
          </cell>
          <cell r="D55" t="str">
            <v>TECNICO CONTABILIDAD</v>
          </cell>
          <cell r="E55">
            <v>2301362725</v>
          </cell>
          <cell r="F55">
            <v>1150124</v>
          </cell>
          <cell r="G55">
            <v>30000</v>
          </cell>
          <cell r="H55">
            <v>861</v>
          </cell>
          <cell r="I55">
            <v>0</v>
          </cell>
          <cell r="J55">
            <v>912</v>
          </cell>
          <cell r="K55">
            <v>25</v>
          </cell>
          <cell r="L55">
            <v>1798</v>
          </cell>
          <cell r="M55">
            <v>28202</v>
          </cell>
          <cell r="N55" t="str">
            <v>DEPARTAMENTO DE CONTABILIDAD- COMEDORES</v>
          </cell>
        </row>
        <row r="56">
          <cell r="C56" t="str">
            <v>JEIMER JULIAN PALMERO CORDERO</v>
          </cell>
          <cell r="D56" t="str">
            <v>COORDINADOR (A)</v>
          </cell>
          <cell r="E56">
            <v>2301427627</v>
          </cell>
          <cell r="F56">
            <v>450112</v>
          </cell>
          <cell r="G56">
            <v>40000</v>
          </cell>
          <cell r="H56">
            <v>1148</v>
          </cell>
          <cell r="I56">
            <v>442.65</v>
          </cell>
          <cell r="J56">
            <v>1216</v>
          </cell>
          <cell r="K56">
            <v>25</v>
          </cell>
          <cell r="L56">
            <v>2831.65</v>
          </cell>
          <cell r="M56">
            <v>37168.35</v>
          </cell>
          <cell r="N56" t="str">
            <v>DEPARTAMENTO DE CONTROL PROCESAMIENTO DE</v>
          </cell>
        </row>
        <row r="57">
          <cell r="C57" t="str">
            <v>DAVID ALBERTO SOSA SIMEDES</v>
          </cell>
          <cell r="D57" t="str">
            <v>ANALISTA PROYECTOS</v>
          </cell>
          <cell r="E57">
            <v>2400209926</v>
          </cell>
          <cell r="F57">
            <v>2000072</v>
          </cell>
          <cell r="G57">
            <v>40000</v>
          </cell>
          <cell r="H57">
            <v>1148</v>
          </cell>
          <cell r="I57">
            <v>442.65</v>
          </cell>
          <cell r="J57">
            <v>1216</v>
          </cell>
          <cell r="K57">
            <v>25</v>
          </cell>
          <cell r="L57">
            <v>2831.65</v>
          </cell>
          <cell r="M57">
            <v>37168.35</v>
          </cell>
          <cell r="N57" t="str">
            <v>DEPARTAMENTO DE PLANIFICACION Y DESARROL</v>
          </cell>
        </row>
        <row r="58">
          <cell r="C58" t="str">
            <v>LUIS EURISPIDE ARZENO GONZALEZ</v>
          </cell>
          <cell r="D58" t="str">
            <v>ENCARGADO (A)</v>
          </cell>
          <cell r="E58">
            <v>4900351166</v>
          </cell>
          <cell r="F58">
            <v>1350049</v>
          </cell>
          <cell r="G58">
            <v>80000</v>
          </cell>
          <cell r="H58">
            <v>2296</v>
          </cell>
          <cell r="I58">
            <v>7400.87</v>
          </cell>
          <cell r="J58">
            <v>2432</v>
          </cell>
          <cell r="K58">
            <v>25</v>
          </cell>
          <cell r="L58">
            <v>12153.87</v>
          </cell>
          <cell r="M58">
            <v>67846.13</v>
          </cell>
          <cell r="N58" t="str">
            <v>DEPARTAMENTO DE COMPRAS- COMEDORES ECONO</v>
          </cell>
        </row>
        <row r="59">
          <cell r="C59" t="str">
            <v>ANGEL ESTEBAN JIMENEZ PEREZ</v>
          </cell>
          <cell r="D59" t="str">
            <v>TECNICO ADMINISTRATIVO</v>
          </cell>
          <cell r="E59">
            <v>6900078111</v>
          </cell>
          <cell r="F59">
            <v>7626</v>
          </cell>
          <cell r="G59">
            <v>44000</v>
          </cell>
          <cell r="H59">
            <v>1262.8</v>
          </cell>
          <cell r="I59">
            <v>1007.19</v>
          </cell>
          <cell r="J59">
            <v>1337.6</v>
          </cell>
          <cell r="K59">
            <v>25</v>
          </cell>
          <cell r="L59">
            <v>3632.59</v>
          </cell>
          <cell r="M59">
            <v>40367.410000000003</v>
          </cell>
          <cell r="N59" t="str">
            <v>COMEDORES ECONOMICOS DEL ESTADO</v>
          </cell>
        </row>
        <row r="60">
          <cell r="C60" t="str">
            <v>DULCE ESMEYRA ACOSTA FELIZ</v>
          </cell>
          <cell r="D60" t="str">
            <v>TECNICO ADM</v>
          </cell>
          <cell r="E60">
            <v>8000082928</v>
          </cell>
          <cell r="F60">
            <v>300010</v>
          </cell>
          <cell r="G60">
            <v>25000</v>
          </cell>
          <cell r="H60">
            <v>717.5</v>
          </cell>
          <cell r="I60">
            <v>0</v>
          </cell>
          <cell r="J60">
            <v>760</v>
          </cell>
          <cell r="K60">
            <v>2725.24</v>
          </cell>
          <cell r="L60">
            <v>4202.74</v>
          </cell>
          <cell r="M60">
            <v>20797.259999999998</v>
          </cell>
          <cell r="N60" t="str">
            <v>DIVISION DE CAJA- COMEDORES ECONOMICOS</v>
          </cell>
        </row>
        <row r="61">
          <cell r="C61" t="str">
            <v>LUIS MIGUEL DIAZ MATOS</v>
          </cell>
          <cell r="D61" t="str">
            <v>TECNICO DE COMPRAS</v>
          </cell>
          <cell r="E61">
            <v>8000083744</v>
          </cell>
          <cell r="F61">
            <v>1350031</v>
          </cell>
          <cell r="G61">
            <v>50000</v>
          </cell>
          <cell r="H61">
            <v>1435</v>
          </cell>
          <cell r="I61">
            <v>1854</v>
          </cell>
          <cell r="J61">
            <v>1520</v>
          </cell>
          <cell r="K61">
            <v>25</v>
          </cell>
          <cell r="L61">
            <v>4834</v>
          </cell>
          <cell r="M61">
            <v>45166</v>
          </cell>
          <cell r="N61" t="str">
            <v>DEPARTAMENTO DE COMPRAS- COMEDORES ECONO</v>
          </cell>
        </row>
        <row r="62">
          <cell r="C62" t="str">
            <v>REYE PORFIRIO DIAZ JIMENEZ</v>
          </cell>
          <cell r="D62" t="str">
            <v>TECNICO ADMINISTRATIVO</v>
          </cell>
          <cell r="E62">
            <v>10600004799</v>
          </cell>
          <cell r="F62">
            <v>200098</v>
          </cell>
          <cell r="G62">
            <v>40000</v>
          </cell>
          <cell r="H62">
            <v>1148</v>
          </cell>
          <cell r="I62">
            <v>442.65</v>
          </cell>
          <cell r="J62">
            <v>1216</v>
          </cell>
          <cell r="K62">
            <v>25</v>
          </cell>
          <cell r="L62">
            <v>2831.65</v>
          </cell>
          <cell r="M62">
            <v>37168.35</v>
          </cell>
          <cell r="N62" t="str">
            <v>DEPARTAMENTO DE SERVICIOS GENERALES- COM</v>
          </cell>
        </row>
        <row r="63">
          <cell r="C63" t="str">
            <v>ROMAN CORREA GARCIA</v>
          </cell>
          <cell r="D63" t="str">
            <v>TECNICO ADMINISTRATIVO</v>
          </cell>
          <cell r="E63">
            <v>13600165982</v>
          </cell>
          <cell r="F63">
            <v>7605</v>
          </cell>
          <cell r="G63">
            <v>55000</v>
          </cell>
          <cell r="H63">
            <v>1578.5</v>
          </cell>
          <cell r="I63">
            <v>2559.6799999999998</v>
          </cell>
          <cell r="J63">
            <v>1672</v>
          </cell>
          <cell r="K63">
            <v>25</v>
          </cell>
          <cell r="L63">
            <v>5835.18</v>
          </cell>
          <cell r="M63">
            <v>49164.82</v>
          </cell>
          <cell r="N63" t="str">
            <v>COMEDORES ECONOMICOS DEL ESTADO</v>
          </cell>
        </row>
        <row r="64">
          <cell r="C64" t="str">
            <v>WIRKIN PAREDES FELIZ</v>
          </cell>
          <cell r="D64" t="str">
            <v>ABOGADO (A)</v>
          </cell>
          <cell r="E64">
            <v>16000002812</v>
          </cell>
          <cell r="F64">
            <v>2800081</v>
          </cell>
          <cell r="G64">
            <v>50000</v>
          </cell>
          <cell r="H64">
            <v>1435</v>
          </cell>
          <cell r="I64">
            <v>1854</v>
          </cell>
          <cell r="J64">
            <v>1520</v>
          </cell>
          <cell r="K64">
            <v>25</v>
          </cell>
          <cell r="L64">
            <v>4834</v>
          </cell>
          <cell r="M64">
            <v>45166</v>
          </cell>
          <cell r="N64" t="str">
            <v>DEPARTAMENTO JURIDICO- COMEDORES ECONOMI</v>
          </cell>
        </row>
        <row r="65">
          <cell r="C65" t="str">
            <v>EVELYN ESMALDIN SERRANO MEDINA</v>
          </cell>
          <cell r="D65" t="str">
            <v>TECNICO</v>
          </cell>
          <cell r="E65">
            <v>16000008645</v>
          </cell>
          <cell r="F65">
            <v>1100135</v>
          </cell>
          <cell r="G65">
            <v>30000</v>
          </cell>
          <cell r="H65">
            <v>861</v>
          </cell>
          <cell r="I65">
            <v>0</v>
          </cell>
          <cell r="J65">
            <v>912</v>
          </cell>
          <cell r="K65">
            <v>25</v>
          </cell>
          <cell r="L65">
            <v>1798</v>
          </cell>
          <cell r="M65">
            <v>28202</v>
          </cell>
          <cell r="N65" t="str">
            <v>DEPARTAMENTO DE COMUNICACIONES- COMEDORE</v>
          </cell>
        </row>
        <row r="66">
          <cell r="C66" t="str">
            <v>MONTESQUIEU MARRERO RAMIREZ</v>
          </cell>
          <cell r="D66" t="str">
            <v>ABOGADO (A)</v>
          </cell>
          <cell r="E66">
            <v>22300398470</v>
          </cell>
          <cell r="F66">
            <v>2800051</v>
          </cell>
          <cell r="G66">
            <v>50000</v>
          </cell>
          <cell r="H66">
            <v>1435</v>
          </cell>
          <cell r="I66">
            <v>1854</v>
          </cell>
          <cell r="J66">
            <v>1520</v>
          </cell>
          <cell r="K66">
            <v>25</v>
          </cell>
          <cell r="L66">
            <v>4834</v>
          </cell>
          <cell r="M66">
            <v>45166</v>
          </cell>
          <cell r="N66" t="str">
            <v>DEPARTAMENTO JURIDICO- COMEDORES ECONOMI</v>
          </cell>
        </row>
        <row r="67">
          <cell r="C67" t="str">
            <v>LUZ ANYELINA BRAZOBAN ALMONTE</v>
          </cell>
          <cell r="D67" t="str">
            <v>TECNICO ADMINISTRATIVO</v>
          </cell>
          <cell r="E67">
            <v>22300820044</v>
          </cell>
          <cell r="F67">
            <v>1</v>
          </cell>
          <cell r="G67">
            <v>30000</v>
          </cell>
          <cell r="H67">
            <v>861</v>
          </cell>
          <cell r="I67">
            <v>0</v>
          </cell>
          <cell r="J67">
            <v>912</v>
          </cell>
          <cell r="K67">
            <v>25</v>
          </cell>
          <cell r="L67">
            <v>1798</v>
          </cell>
          <cell r="M67">
            <v>28202</v>
          </cell>
          <cell r="N67" t="str">
            <v>DIRECCION FINANCIERA - COMEDORES</v>
          </cell>
        </row>
        <row r="68">
          <cell r="C68" t="str">
            <v>ARNULFO ALEXIS PAULINO ROCHA</v>
          </cell>
          <cell r="D68" t="str">
            <v>ENCARGADO (A)</v>
          </cell>
          <cell r="E68">
            <v>22301213553</v>
          </cell>
          <cell r="F68">
            <v>1800083</v>
          </cell>
          <cell r="G68">
            <v>60000</v>
          </cell>
          <cell r="H68">
            <v>1722</v>
          </cell>
          <cell r="I68">
            <v>3486.68</v>
          </cell>
          <cell r="J68">
            <v>1824</v>
          </cell>
          <cell r="K68">
            <v>25</v>
          </cell>
          <cell r="L68">
            <v>7057.68</v>
          </cell>
          <cell r="M68">
            <v>52942.32</v>
          </cell>
          <cell r="N68" t="str">
            <v>DEPARTAMENTO DE TECNOLOGIA DE LA INFORMA</v>
          </cell>
        </row>
        <row r="69">
          <cell r="C69" t="str">
            <v>MELVIN SALVADOR ALCANTARA MORA</v>
          </cell>
          <cell r="D69" t="str">
            <v>SOPORTE TECNICO</v>
          </cell>
          <cell r="E69">
            <v>22301256388</v>
          </cell>
          <cell r="F69">
            <v>1800114</v>
          </cell>
          <cell r="G69">
            <v>18000</v>
          </cell>
          <cell r="H69">
            <v>516.6</v>
          </cell>
          <cell r="I69">
            <v>0</v>
          </cell>
          <cell r="J69">
            <v>547.20000000000005</v>
          </cell>
          <cell r="K69">
            <v>25</v>
          </cell>
          <cell r="L69">
            <v>1088.8</v>
          </cell>
          <cell r="M69">
            <v>16911.2</v>
          </cell>
          <cell r="N69" t="str">
            <v>DEPARTAMENTO DE TECNOLOGIA DE LA INFORMA</v>
          </cell>
        </row>
        <row r="70">
          <cell r="C70" t="str">
            <v>LIDIA CELINA CAMACHO PALOMINO</v>
          </cell>
          <cell r="D70" t="str">
            <v>TECNICO CONTABILIDAD</v>
          </cell>
          <cell r="E70">
            <v>22301654004</v>
          </cell>
          <cell r="F70">
            <v>1150126</v>
          </cell>
          <cell r="G70">
            <v>30000</v>
          </cell>
          <cell r="H70">
            <v>861</v>
          </cell>
          <cell r="I70">
            <v>0</v>
          </cell>
          <cell r="J70">
            <v>912</v>
          </cell>
          <cell r="K70">
            <v>25</v>
          </cell>
          <cell r="L70">
            <v>1798</v>
          </cell>
          <cell r="M70">
            <v>28202</v>
          </cell>
          <cell r="N70" t="str">
            <v>DEPARTAMENTO DE CONTABILIDAD- COMEDORES</v>
          </cell>
        </row>
        <row r="71">
          <cell r="C71" t="str">
            <v>JOSE MANUEL PEGUERO MARTINEZ</v>
          </cell>
          <cell r="D71" t="str">
            <v>ENCARGADO (A)</v>
          </cell>
          <cell r="E71">
            <v>22400305300</v>
          </cell>
          <cell r="F71">
            <v>5</v>
          </cell>
          <cell r="G71">
            <v>80000</v>
          </cell>
          <cell r="H71">
            <v>2296</v>
          </cell>
          <cell r="I71">
            <v>7400.87</v>
          </cell>
          <cell r="J71">
            <v>2432</v>
          </cell>
          <cell r="K71">
            <v>25</v>
          </cell>
          <cell r="L71">
            <v>12153.87</v>
          </cell>
          <cell r="M71">
            <v>67846.13</v>
          </cell>
          <cell r="N71" t="str">
            <v>DIRECCION FINANCIERA - COMEDORES</v>
          </cell>
        </row>
        <row r="72">
          <cell r="C72" t="str">
            <v>CARMEN ANTONIA SANTOS SANTIAGO</v>
          </cell>
          <cell r="D72" t="str">
            <v>ENCARGADO (A)</v>
          </cell>
          <cell r="E72">
            <v>22400322123</v>
          </cell>
          <cell r="F72">
            <v>5</v>
          </cell>
          <cell r="G72">
            <v>80000</v>
          </cell>
          <cell r="H72">
            <v>2296</v>
          </cell>
          <cell r="I72">
            <v>7400.87</v>
          </cell>
          <cell r="J72">
            <v>2432</v>
          </cell>
          <cell r="K72">
            <v>25</v>
          </cell>
          <cell r="L72">
            <v>12153.87</v>
          </cell>
          <cell r="M72">
            <v>67846.13</v>
          </cell>
          <cell r="N72" t="str">
            <v>DIVISION DE EVALUACION DEL DESEMPEﾑO Y C</v>
          </cell>
        </row>
        <row r="73">
          <cell r="C73" t="str">
            <v>HECTOR IVAN CRUZ PEÑA</v>
          </cell>
          <cell r="D73" t="str">
            <v>ENCARGADO (A)</v>
          </cell>
          <cell r="E73">
            <v>22400614529</v>
          </cell>
          <cell r="F73">
            <v>1950040</v>
          </cell>
          <cell r="G73">
            <v>80000</v>
          </cell>
          <cell r="H73">
            <v>2296</v>
          </cell>
          <cell r="I73">
            <v>7400.87</v>
          </cell>
          <cell r="J73">
            <v>2432</v>
          </cell>
          <cell r="K73">
            <v>25</v>
          </cell>
          <cell r="L73">
            <v>12153.87</v>
          </cell>
          <cell r="M73">
            <v>67846.13</v>
          </cell>
          <cell r="N73" t="str">
            <v>DIRECCION ADMINISTRATIVA - COMEDORES ECO</v>
          </cell>
        </row>
        <row r="74">
          <cell r="C74" t="str">
            <v>ASLHYNA ARIAS FELIZ</v>
          </cell>
          <cell r="D74" t="str">
            <v>ANALISTA PROYECTOS</v>
          </cell>
          <cell r="E74">
            <v>40220169292</v>
          </cell>
          <cell r="F74">
            <v>1100131</v>
          </cell>
          <cell r="G74">
            <v>60000</v>
          </cell>
          <cell r="H74">
            <v>1722</v>
          </cell>
          <cell r="I74">
            <v>3486.68</v>
          </cell>
          <cell r="J74">
            <v>1824</v>
          </cell>
          <cell r="K74">
            <v>25</v>
          </cell>
          <cell r="L74">
            <v>7057.68</v>
          </cell>
          <cell r="M74">
            <v>52942.32</v>
          </cell>
          <cell r="N74" t="str">
            <v>DEPARTAMENTO DE COMUNICACIONES- COMEDORE</v>
          </cell>
        </row>
        <row r="75">
          <cell r="C75" t="str">
            <v>FRANCISCO ALBERTO MARTINEZ SANCHEZ</v>
          </cell>
          <cell r="D75" t="str">
            <v>COORDINADOR (A)</v>
          </cell>
          <cell r="E75">
            <v>40222157188</v>
          </cell>
          <cell r="F75">
            <v>2450077</v>
          </cell>
          <cell r="G75">
            <v>60000</v>
          </cell>
          <cell r="H75">
            <v>1722</v>
          </cell>
          <cell r="I75">
            <v>3486.68</v>
          </cell>
          <cell r="J75">
            <v>1824</v>
          </cell>
          <cell r="K75">
            <v>25</v>
          </cell>
          <cell r="L75">
            <v>7057.68</v>
          </cell>
          <cell r="M75">
            <v>52942.32</v>
          </cell>
          <cell r="N75" t="str">
            <v>DIRECCION DE PROCESAMIENTO DE ALIMENTOS</v>
          </cell>
        </row>
        <row r="76">
          <cell r="C76" t="str">
            <v>DANIEL VASQUEZ MELENDEZ</v>
          </cell>
          <cell r="D76" t="str">
            <v>ABOGADO (A)</v>
          </cell>
          <cell r="E76">
            <v>40224284931</v>
          </cell>
          <cell r="F76">
            <v>1350050</v>
          </cell>
          <cell r="G76">
            <v>55000</v>
          </cell>
          <cell r="H76">
            <v>1578.5</v>
          </cell>
          <cell r="I76">
            <v>2559.6799999999998</v>
          </cell>
          <cell r="J76">
            <v>1672</v>
          </cell>
          <cell r="K76">
            <v>25</v>
          </cell>
          <cell r="L76">
            <v>5835.18</v>
          </cell>
          <cell r="M76">
            <v>49164.82</v>
          </cell>
          <cell r="N76" t="str">
            <v>DEPARTAMENTO DE COMPRAS- COMEDORES ECONO</v>
          </cell>
        </row>
        <row r="77">
          <cell r="C77" t="str">
            <v>RUBELI HEREDIA DE LA ROSA</v>
          </cell>
          <cell r="D77" t="str">
            <v>CONTADORA</v>
          </cell>
          <cell r="E77">
            <v>40224993630</v>
          </cell>
          <cell r="F77">
            <v>1150096</v>
          </cell>
          <cell r="G77">
            <v>50000</v>
          </cell>
          <cell r="H77">
            <v>1435</v>
          </cell>
          <cell r="I77">
            <v>1854</v>
          </cell>
          <cell r="J77">
            <v>1520</v>
          </cell>
          <cell r="K77">
            <v>25</v>
          </cell>
          <cell r="L77">
            <v>4834</v>
          </cell>
          <cell r="M77">
            <v>45166</v>
          </cell>
          <cell r="N77" t="str">
            <v>DEPARTAMENTO DE CONTABILIDAD- COMEDORES</v>
          </cell>
        </row>
        <row r="78">
          <cell r="C78" t="str">
            <v>BRIAN GONZALEZ COSME</v>
          </cell>
          <cell r="D78" t="str">
            <v>COORDINADOR CONTROL DE CALIDA</v>
          </cell>
          <cell r="E78">
            <v>40239899970</v>
          </cell>
          <cell r="F78">
            <v>450092</v>
          </cell>
          <cell r="G78">
            <v>60000</v>
          </cell>
          <cell r="H78">
            <v>1722</v>
          </cell>
          <cell r="I78">
            <v>3486.68</v>
          </cell>
          <cell r="J78">
            <v>1824</v>
          </cell>
          <cell r="K78">
            <v>25</v>
          </cell>
          <cell r="L78">
            <v>7057.68</v>
          </cell>
          <cell r="M78">
            <v>52942.32</v>
          </cell>
          <cell r="N78" t="str">
            <v>DEPARTAMENTO DE CONTROL PROCESAMIENTO DE</v>
          </cell>
        </row>
        <row r="79">
          <cell r="G79">
            <v>2970500</v>
          </cell>
          <cell r="H79">
            <v>85253.35</v>
          </cell>
          <cell r="I79">
            <v>133726.17999999993</v>
          </cell>
          <cell r="J79">
            <v>90303.2</v>
          </cell>
          <cell r="K79">
            <v>8300.5999999999985</v>
          </cell>
          <cell r="L79">
            <v>317583.3299999999</v>
          </cell>
          <cell r="M79">
            <v>2652916.6699999995</v>
          </cell>
        </row>
        <row r="81">
          <cell r="G81">
            <v>3344000</v>
          </cell>
          <cell r="H81">
            <v>95972.800000000003</v>
          </cell>
          <cell r="I81">
            <v>142252.47999999992</v>
          </cell>
          <cell r="J81">
            <v>101657.60000000001</v>
          </cell>
          <cell r="K81">
            <v>9900.7199999999975</v>
          </cell>
          <cell r="L81">
            <v>349783.59999999992</v>
          </cell>
          <cell r="M81">
            <v>2994216.3999999994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8"/>
  <sheetViews>
    <sheetView tabSelected="1" zoomScale="78" zoomScaleNormal="78" zoomScaleSheetLayoutView="80" workbookViewId="0">
      <pane ySplit="12" topLeftCell="A13" activePane="bottomLeft" state="frozen"/>
      <selection pane="bottomLeft" activeCell="E37" sqref="E37"/>
    </sheetView>
  </sheetViews>
  <sheetFormatPr baseColWidth="10" defaultRowHeight="15" x14ac:dyDescent="0.25"/>
  <cols>
    <col min="1" max="1" width="6.42578125" style="18" customWidth="1"/>
    <col min="2" max="2" width="40.85546875" style="18" bestFit="1" customWidth="1"/>
    <col min="3" max="3" width="35.28515625" style="37" customWidth="1"/>
    <col min="4" max="4" width="5.5703125" style="37" customWidth="1"/>
    <col min="5" max="5" width="17.140625" style="18" customWidth="1"/>
    <col min="6" max="6" width="56.7109375" style="18" customWidth="1"/>
    <col min="7" max="7" width="17.28515625" style="43" customWidth="1"/>
    <col min="8" max="8" width="15.85546875" style="20" customWidth="1"/>
    <col min="9" max="9" width="17.140625" style="20" customWidth="1"/>
    <col min="10" max="10" width="17.5703125" style="20" customWidth="1"/>
    <col min="11" max="11" width="16.140625" style="18" customWidth="1"/>
    <col min="12" max="12" width="20" style="20" customWidth="1"/>
    <col min="13" max="13" width="15.5703125" style="20" customWidth="1"/>
    <col min="14" max="14" width="15.85546875" style="20" customWidth="1"/>
    <col min="15" max="15" width="15.28515625" style="20" customWidth="1"/>
    <col min="16" max="16" width="16.28515625" style="20" customWidth="1"/>
    <col min="17" max="18" width="16.42578125" style="20" customWidth="1"/>
    <col min="19" max="19" width="8" style="29" customWidth="1"/>
    <col min="20" max="20" width="12" style="18" customWidth="1"/>
    <col min="21" max="21" width="11" style="18" customWidth="1"/>
    <col min="22" max="22" width="11.42578125" hidden="1" customWidth="1"/>
  </cols>
  <sheetData>
    <row r="7" spans="1:22" x14ac:dyDescent="0.25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2" x14ac:dyDescent="0.25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</row>
    <row r="9" spans="1:22" ht="15.75" thickBot="1" x14ac:dyDescent="0.3">
      <c r="A9" s="71" t="s">
        <v>191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2" s="3" customFormat="1" ht="22.5" customHeight="1" thickBot="1" x14ac:dyDescent="0.3">
      <c r="A10" s="22" t="s">
        <v>2</v>
      </c>
      <c r="B10" s="22"/>
      <c r="C10" s="23"/>
      <c r="D10" s="23"/>
      <c r="E10" s="23"/>
      <c r="F10" s="23"/>
      <c r="G10" s="30"/>
      <c r="H10" s="5"/>
      <c r="I10" s="6" t="s">
        <v>3</v>
      </c>
      <c r="J10" s="7"/>
      <c r="K10" s="8"/>
      <c r="L10" s="8"/>
      <c r="M10" s="8"/>
      <c r="N10" s="8"/>
      <c r="O10" s="9"/>
      <c r="P10" s="10" t="s">
        <v>4</v>
      </c>
      <c r="Q10" s="11"/>
      <c r="R10" s="78" t="s">
        <v>5</v>
      </c>
      <c r="S10" s="80" t="s">
        <v>6</v>
      </c>
      <c r="T10" s="73" t="s">
        <v>98</v>
      </c>
      <c r="U10" s="74"/>
    </row>
    <row r="11" spans="1:22" s="3" customFormat="1" ht="34.5" customHeight="1" thickBot="1" x14ac:dyDescent="0.3">
      <c r="A11" s="24"/>
      <c r="B11" s="24"/>
      <c r="C11" s="25"/>
      <c r="D11" s="25"/>
      <c r="E11" s="25"/>
      <c r="F11" s="26"/>
      <c r="G11" s="31"/>
      <c r="H11" s="82" t="s">
        <v>7</v>
      </c>
      <c r="I11" s="83"/>
      <c r="J11" s="84"/>
      <c r="K11" s="80" t="s">
        <v>8</v>
      </c>
      <c r="L11" s="85" t="s">
        <v>9</v>
      </c>
      <c r="M11" s="86"/>
      <c r="N11" s="78" t="s">
        <v>10</v>
      </c>
      <c r="O11" s="78" t="s">
        <v>11</v>
      </c>
      <c r="P11" s="78" t="s">
        <v>12</v>
      </c>
      <c r="Q11" s="78" t="s">
        <v>13</v>
      </c>
      <c r="R11" s="79"/>
      <c r="S11" s="81"/>
      <c r="T11" s="75"/>
      <c r="U11" s="76"/>
    </row>
    <row r="12" spans="1:22" s="3" customFormat="1" ht="42" customHeight="1" x14ac:dyDescent="0.25">
      <c r="A12" s="65" t="s">
        <v>14</v>
      </c>
      <c r="B12" s="50" t="s">
        <v>15</v>
      </c>
      <c r="C12" s="50" t="s">
        <v>16</v>
      </c>
      <c r="D12" s="50" t="s">
        <v>70</v>
      </c>
      <c r="E12" s="50" t="s">
        <v>17</v>
      </c>
      <c r="F12" s="50" t="s">
        <v>18</v>
      </c>
      <c r="G12" s="55" t="s">
        <v>19</v>
      </c>
      <c r="H12" s="56" t="s">
        <v>20</v>
      </c>
      <c r="I12" s="49" t="s">
        <v>21</v>
      </c>
      <c r="J12" s="49" t="s">
        <v>22</v>
      </c>
      <c r="K12" s="81"/>
      <c r="L12" s="49" t="s">
        <v>23</v>
      </c>
      <c r="M12" s="49" t="s">
        <v>24</v>
      </c>
      <c r="N12" s="79"/>
      <c r="O12" s="79"/>
      <c r="P12" s="79"/>
      <c r="Q12" s="79"/>
      <c r="R12" s="79"/>
      <c r="S12" s="81"/>
      <c r="T12" s="26" t="s">
        <v>50</v>
      </c>
      <c r="U12" s="26" t="s">
        <v>51</v>
      </c>
    </row>
    <row r="13" spans="1:22" s="1" customFormat="1" x14ac:dyDescent="0.25">
      <c r="A13" s="32">
        <v>1</v>
      </c>
      <c r="B13" s="13" t="s">
        <v>103</v>
      </c>
      <c r="C13" s="13" t="s">
        <v>104</v>
      </c>
      <c r="D13" s="13" t="s">
        <v>102</v>
      </c>
      <c r="E13" s="33" t="s">
        <v>105</v>
      </c>
      <c r="F13" s="59" t="s">
        <v>34</v>
      </c>
      <c r="G13" s="60">
        <v>55000</v>
      </c>
      <c r="H13" s="61">
        <v>2559.6799999999998</v>
      </c>
      <c r="I13" s="62">
        <v>1578.5</v>
      </c>
      <c r="J13" s="62">
        <v>3905</v>
      </c>
      <c r="K13" s="62">
        <v>605</v>
      </c>
      <c r="L13" s="62">
        <v>1672</v>
      </c>
      <c r="M13" s="62">
        <v>3899.5</v>
      </c>
      <c r="N13" s="63">
        <f>VLOOKUP(B13,[1]TEMPÒRALES!$C:$N,9,0)</f>
        <v>25</v>
      </c>
      <c r="O13" s="61">
        <f t="shared" ref="O13:O74" si="0">+I13+J13+K13+L13+M13</f>
        <v>11660</v>
      </c>
      <c r="P13" s="64">
        <f t="shared" ref="P13:P74" si="1">+H13+I13+L13+N13</f>
        <v>5835.18</v>
      </c>
      <c r="Q13" s="12">
        <f t="shared" ref="Q13:Q74" si="2">+J13+L13+M13</f>
        <v>9476.5</v>
      </c>
      <c r="R13" s="61">
        <f t="shared" ref="R13:R74" si="3">+G13-P13</f>
        <v>49164.82</v>
      </c>
      <c r="S13" s="34">
        <v>12</v>
      </c>
      <c r="T13" s="35">
        <v>44652</v>
      </c>
      <c r="U13" s="35">
        <v>44835</v>
      </c>
      <c r="V13" s="1" t="s">
        <v>71</v>
      </c>
    </row>
    <row r="14" spans="1:22" s="1" customFormat="1" x14ac:dyDescent="0.25">
      <c r="A14" s="32">
        <v>2</v>
      </c>
      <c r="B14" s="13" t="s">
        <v>106</v>
      </c>
      <c r="C14" s="13" t="s">
        <v>104</v>
      </c>
      <c r="D14" s="13" t="s">
        <v>102</v>
      </c>
      <c r="E14" s="33" t="s">
        <v>105</v>
      </c>
      <c r="F14" s="59" t="s">
        <v>34</v>
      </c>
      <c r="G14" s="60">
        <v>44000</v>
      </c>
      <c r="H14" s="61">
        <v>1007.19</v>
      </c>
      <c r="I14" s="62">
        <v>1262.8</v>
      </c>
      <c r="J14" s="62">
        <v>3124</v>
      </c>
      <c r="K14" s="62">
        <v>484</v>
      </c>
      <c r="L14" s="62">
        <v>1337.6</v>
      </c>
      <c r="M14" s="62">
        <v>3119.6</v>
      </c>
      <c r="N14" s="63">
        <f>VLOOKUP(B14,[1]TEMPÒRALES!$C:$N,9,0)</f>
        <v>25</v>
      </c>
      <c r="O14" s="61">
        <f t="shared" si="0"/>
        <v>9328</v>
      </c>
      <c r="P14" s="64">
        <f t="shared" si="1"/>
        <v>3632.5899999999997</v>
      </c>
      <c r="Q14" s="12">
        <f t="shared" si="2"/>
        <v>7581.2000000000007</v>
      </c>
      <c r="R14" s="61">
        <f t="shared" si="3"/>
        <v>40367.410000000003</v>
      </c>
      <c r="S14" s="34">
        <v>12</v>
      </c>
      <c r="T14" s="35">
        <v>44652</v>
      </c>
      <c r="U14" s="35">
        <v>44835</v>
      </c>
      <c r="V14" s="1" t="s">
        <v>71</v>
      </c>
    </row>
    <row r="15" spans="1:22" s="1" customFormat="1" x14ac:dyDescent="0.25">
      <c r="A15" s="32">
        <v>3</v>
      </c>
      <c r="B15" s="13" t="s">
        <v>107</v>
      </c>
      <c r="C15" s="13" t="s">
        <v>108</v>
      </c>
      <c r="D15" s="13" t="s">
        <v>102</v>
      </c>
      <c r="E15" s="33" t="s">
        <v>105</v>
      </c>
      <c r="F15" s="59" t="s">
        <v>34</v>
      </c>
      <c r="G15" s="60">
        <v>40000</v>
      </c>
      <c r="H15" s="61">
        <v>442.65</v>
      </c>
      <c r="I15" s="62">
        <v>1148</v>
      </c>
      <c r="J15" s="62">
        <v>2840</v>
      </c>
      <c r="K15" s="62">
        <v>440</v>
      </c>
      <c r="L15" s="62">
        <v>1216</v>
      </c>
      <c r="M15" s="62">
        <v>2836</v>
      </c>
      <c r="N15" s="63">
        <f>VLOOKUP(B15,[1]TEMPÒRALES!$C:$N,9,0)</f>
        <v>25</v>
      </c>
      <c r="O15" s="61">
        <f t="shared" si="0"/>
        <v>8480</v>
      </c>
      <c r="P15" s="64">
        <f t="shared" si="1"/>
        <v>2831.65</v>
      </c>
      <c r="Q15" s="12">
        <f t="shared" si="2"/>
        <v>6892</v>
      </c>
      <c r="R15" s="61">
        <f t="shared" si="3"/>
        <v>37168.35</v>
      </c>
      <c r="S15" s="34">
        <v>12</v>
      </c>
      <c r="T15" s="35">
        <v>44617</v>
      </c>
      <c r="U15" s="35">
        <v>44798</v>
      </c>
      <c r="V15" s="1" t="s">
        <v>71</v>
      </c>
    </row>
    <row r="16" spans="1:22" s="1" customFormat="1" x14ac:dyDescent="0.25">
      <c r="A16" s="32">
        <v>4</v>
      </c>
      <c r="B16" s="13" t="s">
        <v>109</v>
      </c>
      <c r="C16" s="13" t="s">
        <v>104</v>
      </c>
      <c r="D16" s="13" t="s">
        <v>102</v>
      </c>
      <c r="E16" s="33" t="s">
        <v>105</v>
      </c>
      <c r="F16" s="59" t="s">
        <v>34</v>
      </c>
      <c r="G16" s="60">
        <v>40000</v>
      </c>
      <c r="H16" s="61">
        <v>442.65</v>
      </c>
      <c r="I16" s="62">
        <v>1148</v>
      </c>
      <c r="J16" s="62">
        <v>2840</v>
      </c>
      <c r="K16" s="62">
        <v>440</v>
      </c>
      <c r="L16" s="62">
        <v>1216</v>
      </c>
      <c r="M16" s="62">
        <v>2836</v>
      </c>
      <c r="N16" s="63">
        <f>VLOOKUP(B16,[1]TEMPÒRALES!$C:$N,9,0)</f>
        <v>25</v>
      </c>
      <c r="O16" s="61">
        <f t="shared" si="0"/>
        <v>8480</v>
      </c>
      <c r="P16" s="64">
        <f t="shared" si="1"/>
        <v>2831.65</v>
      </c>
      <c r="Q16" s="12">
        <f t="shared" si="2"/>
        <v>6892</v>
      </c>
      <c r="R16" s="61">
        <f t="shared" si="3"/>
        <v>37168.35</v>
      </c>
      <c r="S16" s="34">
        <v>12</v>
      </c>
      <c r="T16" s="35">
        <v>44634</v>
      </c>
      <c r="U16" s="35">
        <v>44818</v>
      </c>
      <c r="V16" s="1" t="s">
        <v>71</v>
      </c>
    </row>
    <row r="17" spans="1:22" s="1" customFormat="1" x14ac:dyDescent="0.25">
      <c r="A17" s="32">
        <v>5</v>
      </c>
      <c r="B17" s="13" t="s">
        <v>110</v>
      </c>
      <c r="C17" s="13" t="s">
        <v>104</v>
      </c>
      <c r="D17" s="13" t="s">
        <v>97</v>
      </c>
      <c r="E17" s="33" t="s">
        <v>105</v>
      </c>
      <c r="F17" s="59" t="s">
        <v>34</v>
      </c>
      <c r="G17" s="60">
        <v>40000</v>
      </c>
      <c r="H17" s="61">
        <v>0</v>
      </c>
      <c r="I17" s="62">
        <v>1148</v>
      </c>
      <c r="J17" s="62">
        <v>2840</v>
      </c>
      <c r="K17" s="62">
        <v>440</v>
      </c>
      <c r="L17" s="62">
        <v>1216</v>
      </c>
      <c r="M17" s="62">
        <v>2836</v>
      </c>
      <c r="N17" s="63">
        <f>VLOOKUP(B17,[1]TEMPÒRALES!$C:$N,9,0)</f>
        <v>1375.12</v>
      </c>
      <c r="O17" s="61">
        <f t="shared" si="0"/>
        <v>8480</v>
      </c>
      <c r="P17" s="64">
        <f t="shared" si="1"/>
        <v>3739.12</v>
      </c>
      <c r="Q17" s="12">
        <f t="shared" si="2"/>
        <v>6892</v>
      </c>
      <c r="R17" s="61">
        <f t="shared" si="3"/>
        <v>36260.879999999997</v>
      </c>
      <c r="S17" s="34">
        <v>12</v>
      </c>
      <c r="T17" s="35">
        <v>44621</v>
      </c>
      <c r="U17" s="35">
        <v>44805</v>
      </c>
      <c r="V17" s="1" t="s">
        <v>71</v>
      </c>
    </row>
    <row r="18" spans="1:22" s="1" customFormat="1" x14ac:dyDescent="0.25">
      <c r="A18" s="32">
        <v>6</v>
      </c>
      <c r="B18" s="13" t="s">
        <v>111</v>
      </c>
      <c r="C18" s="13" t="s">
        <v>104</v>
      </c>
      <c r="D18" s="13" t="s">
        <v>97</v>
      </c>
      <c r="E18" s="33" t="s">
        <v>105</v>
      </c>
      <c r="F18" s="59" t="s">
        <v>34</v>
      </c>
      <c r="G18" s="60">
        <v>30000</v>
      </c>
      <c r="H18" s="61">
        <v>0</v>
      </c>
      <c r="I18" s="62">
        <v>861</v>
      </c>
      <c r="J18" s="62">
        <v>2130</v>
      </c>
      <c r="K18" s="62">
        <v>330</v>
      </c>
      <c r="L18" s="62">
        <v>912</v>
      </c>
      <c r="M18" s="62">
        <v>2127</v>
      </c>
      <c r="N18" s="63">
        <f>VLOOKUP(B18,[1]TEMPÒRALES!$C:$N,9,0)</f>
        <v>25</v>
      </c>
      <c r="O18" s="61">
        <f t="shared" si="0"/>
        <v>6360</v>
      </c>
      <c r="P18" s="64">
        <f t="shared" si="1"/>
        <v>1798</v>
      </c>
      <c r="Q18" s="12">
        <f t="shared" si="2"/>
        <v>5169</v>
      </c>
      <c r="R18" s="61">
        <f t="shared" si="3"/>
        <v>28202</v>
      </c>
      <c r="S18" s="34">
        <v>12</v>
      </c>
      <c r="T18" s="35">
        <v>44652</v>
      </c>
      <c r="U18" s="35">
        <v>44835</v>
      </c>
      <c r="V18" s="1" t="s">
        <v>71</v>
      </c>
    </row>
    <row r="19" spans="1:22" s="1" customFormat="1" x14ac:dyDescent="0.25">
      <c r="A19" s="32">
        <v>7</v>
      </c>
      <c r="B19" s="13" t="s">
        <v>112</v>
      </c>
      <c r="C19" s="13" t="s">
        <v>26</v>
      </c>
      <c r="D19" s="13" t="s">
        <v>102</v>
      </c>
      <c r="E19" s="33" t="s">
        <v>105</v>
      </c>
      <c r="F19" s="59" t="s">
        <v>66</v>
      </c>
      <c r="G19" s="60">
        <v>90000</v>
      </c>
      <c r="H19" s="61">
        <v>9753.1200000000008</v>
      </c>
      <c r="I19" s="62">
        <v>2583</v>
      </c>
      <c r="J19" s="62">
        <v>6390</v>
      </c>
      <c r="K19" s="62">
        <v>715.55</v>
      </c>
      <c r="L19" s="62">
        <v>2736</v>
      </c>
      <c r="M19" s="62">
        <v>6381</v>
      </c>
      <c r="N19" s="63">
        <f>VLOOKUP(B19,[1]TEMPÒRALES!$C:$N,9,0)</f>
        <v>25</v>
      </c>
      <c r="O19" s="61">
        <f t="shared" si="0"/>
        <v>18805.55</v>
      </c>
      <c r="P19" s="64">
        <f t="shared" si="1"/>
        <v>15097.12</v>
      </c>
      <c r="Q19" s="12">
        <f t="shared" si="2"/>
        <v>15507</v>
      </c>
      <c r="R19" s="61">
        <f t="shared" si="3"/>
        <v>74902.880000000005</v>
      </c>
      <c r="S19" s="34">
        <v>12</v>
      </c>
      <c r="T19" s="35">
        <v>44609</v>
      </c>
      <c r="U19" s="35">
        <v>44790</v>
      </c>
      <c r="V19" s="1" t="s">
        <v>72</v>
      </c>
    </row>
    <row r="20" spans="1:22" x14ac:dyDescent="0.25">
      <c r="A20" s="32">
        <v>8</v>
      </c>
      <c r="B20" s="13" t="s">
        <v>113</v>
      </c>
      <c r="C20" s="13" t="s">
        <v>114</v>
      </c>
      <c r="D20" s="13" t="s">
        <v>102</v>
      </c>
      <c r="E20" s="33" t="s">
        <v>105</v>
      </c>
      <c r="F20" s="59" t="s">
        <v>66</v>
      </c>
      <c r="G20" s="60">
        <v>50000</v>
      </c>
      <c r="H20" s="61">
        <v>1854</v>
      </c>
      <c r="I20" s="62">
        <v>1435</v>
      </c>
      <c r="J20" s="62">
        <v>3550</v>
      </c>
      <c r="K20" s="62">
        <v>550</v>
      </c>
      <c r="L20" s="62">
        <v>1520</v>
      </c>
      <c r="M20" s="62">
        <v>3545</v>
      </c>
      <c r="N20" s="63">
        <f>VLOOKUP(B20,[1]TEMPÒRALES!$C:$N,9,0)</f>
        <v>25</v>
      </c>
      <c r="O20" s="61">
        <f t="shared" si="0"/>
        <v>10600</v>
      </c>
      <c r="P20" s="64">
        <f t="shared" si="1"/>
        <v>4834</v>
      </c>
      <c r="Q20" s="12">
        <f t="shared" si="2"/>
        <v>8615</v>
      </c>
      <c r="R20" s="61">
        <f t="shared" si="3"/>
        <v>45166</v>
      </c>
      <c r="S20" s="34">
        <v>12</v>
      </c>
      <c r="T20" s="35">
        <v>44689</v>
      </c>
      <c r="U20" s="35">
        <v>44873</v>
      </c>
      <c r="V20" s="1" t="s">
        <v>72</v>
      </c>
    </row>
    <row r="21" spans="1:22" s="1" customFormat="1" x14ac:dyDescent="0.25">
      <c r="A21" s="32">
        <v>9</v>
      </c>
      <c r="B21" s="13" t="s">
        <v>115</v>
      </c>
      <c r="C21" s="13" t="s">
        <v>114</v>
      </c>
      <c r="D21" s="13" t="s">
        <v>102</v>
      </c>
      <c r="E21" s="33" t="s">
        <v>105</v>
      </c>
      <c r="F21" s="59" t="s">
        <v>66</v>
      </c>
      <c r="G21" s="60">
        <v>50000</v>
      </c>
      <c r="H21" s="61">
        <v>1854</v>
      </c>
      <c r="I21" s="62">
        <v>1435</v>
      </c>
      <c r="J21" s="62">
        <v>3550</v>
      </c>
      <c r="K21" s="62">
        <v>550</v>
      </c>
      <c r="L21" s="62">
        <v>1520</v>
      </c>
      <c r="M21" s="62">
        <v>3545</v>
      </c>
      <c r="N21" s="63">
        <f>VLOOKUP(B21,[1]TEMPÒRALES!$C:$N,9,0)</f>
        <v>25</v>
      </c>
      <c r="O21" s="61">
        <f t="shared" si="0"/>
        <v>10600</v>
      </c>
      <c r="P21" s="64">
        <f t="shared" si="1"/>
        <v>4834</v>
      </c>
      <c r="Q21" s="12">
        <f t="shared" si="2"/>
        <v>8615</v>
      </c>
      <c r="R21" s="61">
        <f t="shared" si="3"/>
        <v>45166</v>
      </c>
      <c r="S21" s="34">
        <v>12</v>
      </c>
      <c r="T21" s="35">
        <v>44774</v>
      </c>
      <c r="U21" s="35">
        <v>44958</v>
      </c>
      <c r="V21" s="1" t="s">
        <v>72</v>
      </c>
    </row>
    <row r="22" spans="1:22" s="1" customFormat="1" x14ac:dyDescent="0.25">
      <c r="A22" s="32">
        <v>10</v>
      </c>
      <c r="B22" s="13" t="s">
        <v>116</v>
      </c>
      <c r="C22" s="13" t="s">
        <v>31</v>
      </c>
      <c r="D22" s="13" t="s">
        <v>102</v>
      </c>
      <c r="E22" s="33" t="s">
        <v>105</v>
      </c>
      <c r="F22" s="59" t="s">
        <v>66</v>
      </c>
      <c r="G22" s="60">
        <v>50000</v>
      </c>
      <c r="H22" s="61">
        <v>1854</v>
      </c>
      <c r="I22" s="62">
        <v>1435</v>
      </c>
      <c r="J22" s="62">
        <v>3550</v>
      </c>
      <c r="K22" s="62">
        <v>550</v>
      </c>
      <c r="L22" s="62">
        <v>1520</v>
      </c>
      <c r="M22" s="62">
        <v>3545</v>
      </c>
      <c r="N22" s="63">
        <f>VLOOKUP(B22,[1]TEMPÒRALES!$C:$N,9,0)</f>
        <v>25</v>
      </c>
      <c r="O22" s="61">
        <f t="shared" si="0"/>
        <v>10600</v>
      </c>
      <c r="P22" s="64">
        <f t="shared" si="1"/>
        <v>4834</v>
      </c>
      <c r="Q22" s="12">
        <f t="shared" si="2"/>
        <v>8615</v>
      </c>
      <c r="R22" s="61">
        <f t="shared" si="3"/>
        <v>45166</v>
      </c>
      <c r="S22" s="34">
        <v>12</v>
      </c>
      <c r="T22" s="35">
        <v>44629</v>
      </c>
      <c r="U22" s="35">
        <v>44813</v>
      </c>
      <c r="V22" s="1" t="s">
        <v>72</v>
      </c>
    </row>
    <row r="23" spans="1:22" s="1" customFormat="1" x14ac:dyDescent="0.25">
      <c r="A23" s="32">
        <v>11</v>
      </c>
      <c r="B23" s="13" t="s">
        <v>117</v>
      </c>
      <c r="C23" s="13" t="s">
        <v>31</v>
      </c>
      <c r="D23" s="13" t="s">
        <v>102</v>
      </c>
      <c r="E23" s="33" t="s">
        <v>105</v>
      </c>
      <c r="F23" s="59" t="s">
        <v>66</v>
      </c>
      <c r="G23" s="60">
        <v>50000</v>
      </c>
      <c r="H23" s="61">
        <v>1854</v>
      </c>
      <c r="I23" s="62">
        <v>1435</v>
      </c>
      <c r="J23" s="62">
        <v>3550</v>
      </c>
      <c r="K23" s="62">
        <v>550</v>
      </c>
      <c r="L23" s="62">
        <v>1520</v>
      </c>
      <c r="M23" s="62">
        <v>3545</v>
      </c>
      <c r="N23" s="63">
        <f>VLOOKUP(B23,[1]TEMPÒRALES!$C:$N,9,0)</f>
        <v>25</v>
      </c>
      <c r="O23" s="61">
        <f t="shared" si="0"/>
        <v>10600</v>
      </c>
      <c r="P23" s="64">
        <f t="shared" si="1"/>
        <v>4834</v>
      </c>
      <c r="Q23" s="12">
        <f t="shared" si="2"/>
        <v>8615</v>
      </c>
      <c r="R23" s="61">
        <f t="shared" si="3"/>
        <v>45166</v>
      </c>
      <c r="S23" s="34">
        <v>12</v>
      </c>
      <c r="T23" s="35">
        <v>44629</v>
      </c>
      <c r="U23" s="35">
        <v>44813</v>
      </c>
      <c r="V23" s="1" t="s">
        <v>72</v>
      </c>
    </row>
    <row r="24" spans="1:22" s="1" customFormat="1" x14ac:dyDescent="0.25">
      <c r="A24" s="32">
        <v>12</v>
      </c>
      <c r="B24" s="13" t="s">
        <v>118</v>
      </c>
      <c r="C24" s="13" t="s">
        <v>114</v>
      </c>
      <c r="D24" s="13" t="s">
        <v>102</v>
      </c>
      <c r="E24" s="33" t="s">
        <v>105</v>
      </c>
      <c r="F24" s="59" t="s">
        <v>66</v>
      </c>
      <c r="G24" s="60">
        <v>40000</v>
      </c>
      <c r="H24" s="61">
        <v>442.65</v>
      </c>
      <c r="I24" s="62">
        <v>1148</v>
      </c>
      <c r="J24" s="62">
        <v>2840</v>
      </c>
      <c r="K24" s="62">
        <v>440</v>
      </c>
      <c r="L24" s="62">
        <v>1216</v>
      </c>
      <c r="M24" s="62">
        <v>2836</v>
      </c>
      <c r="N24" s="63">
        <f>VLOOKUP(B24,[1]TEMPÒRALES!$C:$N,9,0)</f>
        <v>25</v>
      </c>
      <c r="O24" s="61">
        <f t="shared" si="0"/>
        <v>8480</v>
      </c>
      <c r="P24" s="64">
        <f t="shared" si="1"/>
        <v>2831.65</v>
      </c>
      <c r="Q24" s="12">
        <f t="shared" si="2"/>
        <v>6892</v>
      </c>
      <c r="R24" s="61">
        <f t="shared" si="3"/>
        <v>37168.35</v>
      </c>
      <c r="S24" s="34">
        <v>12</v>
      </c>
      <c r="T24" s="35">
        <v>44645</v>
      </c>
      <c r="U24" s="35">
        <v>44829</v>
      </c>
      <c r="V24" s="1" t="s">
        <v>72</v>
      </c>
    </row>
    <row r="25" spans="1:22" s="1" customFormat="1" x14ac:dyDescent="0.25">
      <c r="A25" s="32">
        <v>13</v>
      </c>
      <c r="B25" s="13" t="s">
        <v>119</v>
      </c>
      <c r="C25" s="13" t="s">
        <v>26</v>
      </c>
      <c r="D25" s="13" t="s">
        <v>102</v>
      </c>
      <c r="E25" s="33" t="s">
        <v>105</v>
      </c>
      <c r="F25" s="59" t="s">
        <v>57</v>
      </c>
      <c r="G25" s="60">
        <v>60000</v>
      </c>
      <c r="H25" s="61">
        <v>3486.68</v>
      </c>
      <c r="I25" s="62">
        <v>1722</v>
      </c>
      <c r="J25" s="62">
        <v>4260</v>
      </c>
      <c r="K25" s="62">
        <v>660</v>
      </c>
      <c r="L25" s="62">
        <v>1824</v>
      </c>
      <c r="M25" s="62">
        <v>4254</v>
      </c>
      <c r="N25" s="63">
        <f>VLOOKUP(B25,[1]TEMPÒRALES!$C:$N,9,0)</f>
        <v>25</v>
      </c>
      <c r="O25" s="61">
        <f t="shared" si="0"/>
        <v>12720</v>
      </c>
      <c r="P25" s="64">
        <f t="shared" si="1"/>
        <v>7057.68</v>
      </c>
      <c r="Q25" s="12">
        <f t="shared" si="2"/>
        <v>10338</v>
      </c>
      <c r="R25" s="61">
        <f t="shared" si="3"/>
        <v>52942.32</v>
      </c>
      <c r="S25" s="34">
        <v>12</v>
      </c>
      <c r="T25" s="35">
        <v>44691</v>
      </c>
      <c r="U25" s="35">
        <v>44875</v>
      </c>
      <c r="V25" s="1" t="s">
        <v>73</v>
      </c>
    </row>
    <row r="26" spans="1:22" s="1" customFormat="1" x14ac:dyDescent="0.25">
      <c r="A26" s="32">
        <v>14</v>
      </c>
      <c r="B26" s="13" t="s">
        <v>120</v>
      </c>
      <c r="C26" s="13" t="s">
        <v>38</v>
      </c>
      <c r="D26" s="13" t="s">
        <v>97</v>
      </c>
      <c r="E26" s="33" t="s">
        <v>105</v>
      </c>
      <c r="F26" s="59" t="s">
        <v>57</v>
      </c>
      <c r="G26" s="60">
        <v>60000</v>
      </c>
      <c r="H26" s="61">
        <v>3486.68</v>
      </c>
      <c r="I26" s="62">
        <v>1722</v>
      </c>
      <c r="J26" s="62">
        <v>4260</v>
      </c>
      <c r="K26" s="62">
        <v>660</v>
      </c>
      <c r="L26" s="62">
        <v>1824</v>
      </c>
      <c r="M26" s="62">
        <v>4254</v>
      </c>
      <c r="N26" s="63">
        <f>VLOOKUP(B26,[1]TEMPÒRALES!$C:$N,9,0)</f>
        <v>25</v>
      </c>
      <c r="O26" s="61">
        <f t="shared" si="0"/>
        <v>12720</v>
      </c>
      <c r="P26" s="64">
        <f t="shared" si="1"/>
        <v>7057.68</v>
      </c>
      <c r="Q26" s="12">
        <f t="shared" si="2"/>
        <v>10338</v>
      </c>
      <c r="R26" s="61">
        <f t="shared" si="3"/>
        <v>52942.32</v>
      </c>
      <c r="S26" s="34">
        <v>12</v>
      </c>
      <c r="T26" s="35">
        <v>44636</v>
      </c>
      <c r="U26" s="35">
        <v>44820</v>
      </c>
      <c r="V26" s="1" t="s">
        <v>73</v>
      </c>
    </row>
    <row r="27" spans="1:22" s="1" customFormat="1" x14ac:dyDescent="0.25">
      <c r="A27" s="32">
        <v>15</v>
      </c>
      <c r="B27" s="13" t="s">
        <v>121</v>
      </c>
      <c r="C27" s="13" t="s">
        <v>32</v>
      </c>
      <c r="D27" s="13" t="s">
        <v>97</v>
      </c>
      <c r="E27" s="33" t="s">
        <v>105</v>
      </c>
      <c r="F27" s="59" t="s">
        <v>57</v>
      </c>
      <c r="G27" s="60">
        <v>30000</v>
      </c>
      <c r="H27" s="61">
        <v>0</v>
      </c>
      <c r="I27" s="62">
        <v>861</v>
      </c>
      <c r="J27" s="62">
        <v>2130</v>
      </c>
      <c r="K27" s="62">
        <v>330</v>
      </c>
      <c r="L27" s="62">
        <v>912</v>
      </c>
      <c r="M27" s="62">
        <v>2127</v>
      </c>
      <c r="N27" s="63">
        <f>VLOOKUP(B27,[1]TEMPÒRALES!$C:$N,9,0)</f>
        <v>25</v>
      </c>
      <c r="O27" s="61">
        <f t="shared" si="0"/>
        <v>6360</v>
      </c>
      <c r="P27" s="64">
        <f t="shared" si="1"/>
        <v>1798</v>
      </c>
      <c r="Q27" s="12">
        <f t="shared" si="2"/>
        <v>5169</v>
      </c>
      <c r="R27" s="61">
        <f t="shared" si="3"/>
        <v>28202</v>
      </c>
      <c r="S27" s="34">
        <v>12</v>
      </c>
      <c r="T27" s="35">
        <v>44638</v>
      </c>
      <c r="U27" s="35">
        <v>44822</v>
      </c>
      <c r="V27" s="1" t="s">
        <v>73</v>
      </c>
    </row>
    <row r="28" spans="1:22" s="1" customFormat="1" x14ac:dyDescent="0.25">
      <c r="A28" s="32">
        <v>16</v>
      </c>
      <c r="B28" s="13" t="s">
        <v>122</v>
      </c>
      <c r="C28" s="13" t="s">
        <v>26</v>
      </c>
      <c r="D28" s="13" t="s">
        <v>102</v>
      </c>
      <c r="E28" s="33" t="s">
        <v>105</v>
      </c>
      <c r="F28" s="59" t="s">
        <v>53</v>
      </c>
      <c r="G28" s="60">
        <v>80000</v>
      </c>
      <c r="H28" s="61">
        <v>7400.87</v>
      </c>
      <c r="I28" s="62">
        <v>2296</v>
      </c>
      <c r="J28" s="62">
        <v>5680</v>
      </c>
      <c r="K28" s="62">
        <v>715.55</v>
      </c>
      <c r="L28" s="62">
        <v>2432</v>
      </c>
      <c r="M28" s="62">
        <v>5672</v>
      </c>
      <c r="N28" s="63">
        <f>VLOOKUP(B28,[1]TEMPÒRALES!$C:$N,9,0)</f>
        <v>25</v>
      </c>
      <c r="O28" s="61">
        <f t="shared" si="0"/>
        <v>16795.55</v>
      </c>
      <c r="P28" s="64">
        <f t="shared" si="1"/>
        <v>12153.869999999999</v>
      </c>
      <c r="Q28" s="12">
        <f t="shared" si="2"/>
        <v>13784</v>
      </c>
      <c r="R28" s="61">
        <f t="shared" si="3"/>
        <v>67846.13</v>
      </c>
      <c r="S28" s="34">
        <v>12</v>
      </c>
      <c r="T28" s="35">
        <v>44609</v>
      </c>
      <c r="U28" s="35">
        <v>44790</v>
      </c>
      <c r="V28" s="1" t="s">
        <v>74</v>
      </c>
    </row>
    <row r="29" spans="1:22" s="1" customFormat="1" x14ac:dyDescent="0.25">
      <c r="A29" s="32">
        <v>17</v>
      </c>
      <c r="B29" s="13" t="s">
        <v>123</v>
      </c>
      <c r="C29" s="13" t="s">
        <v>35</v>
      </c>
      <c r="D29" s="13" t="s">
        <v>102</v>
      </c>
      <c r="E29" s="33" t="s">
        <v>105</v>
      </c>
      <c r="F29" s="59" t="s">
        <v>53</v>
      </c>
      <c r="G29" s="60">
        <v>40000</v>
      </c>
      <c r="H29" s="61">
        <v>0</v>
      </c>
      <c r="I29" s="62">
        <v>1148</v>
      </c>
      <c r="J29" s="62">
        <v>2840</v>
      </c>
      <c r="K29" s="62">
        <v>440</v>
      </c>
      <c r="L29" s="62">
        <v>1216</v>
      </c>
      <c r="M29" s="62">
        <v>2836</v>
      </c>
      <c r="N29" s="63">
        <f>VLOOKUP(B29,[1]TEMPÒRALES!$C:$N,9,0)</f>
        <v>25</v>
      </c>
      <c r="O29" s="61">
        <f t="shared" si="0"/>
        <v>8480</v>
      </c>
      <c r="P29" s="64">
        <f t="shared" si="1"/>
        <v>2389</v>
      </c>
      <c r="Q29" s="12">
        <f t="shared" si="2"/>
        <v>6892</v>
      </c>
      <c r="R29" s="61">
        <f t="shared" si="3"/>
        <v>37611</v>
      </c>
      <c r="S29" s="34">
        <v>12</v>
      </c>
      <c r="T29" s="35">
        <v>44652</v>
      </c>
      <c r="U29" s="35">
        <v>44835</v>
      </c>
      <c r="V29" s="1" t="s">
        <v>74</v>
      </c>
    </row>
    <row r="30" spans="1:22" s="1" customFormat="1" x14ac:dyDescent="0.25">
      <c r="A30" s="32">
        <v>18</v>
      </c>
      <c r="B30" s="13" t="s">
        <v>124</v>
      </c>
      <c r="C30" s="13" t="s">
        <v>38</v>
      </c>
      <c r="D30" s="13" t="s">
        <v>102</v>
      </c>
      <c r="E30" s="33" t="s">
        <v>105</v>
      </c>
      <c r="F30" s="59" t="s">
        <v>53</v>
      </c>
      <c r="G30" s="60">
        <v>40000</v>
      </c>
      <c r="H30" s="61">
        <v>442.65</v>
      </c>
      <c r="I30" s="62">
        <v>1148</v>
      </c>
      <c r="J30" s="62">
        <v>2840</v>
      </c>
      <c r="K30" s="62">
        <v>440</v>
      </c>
      <c r="L30" s="62">
        <v>1216</v>
      </c>
      <c r="M30" s="62">
        <v>2836</v>
      </c>
      <c r="N30" s="63">
        <f>VLOOKUP(B30,[1]TEMPÒRALES!$C:$N,9,0)</f>
        <v>25</v>
      </c>
      <c r="O30" s="61">
        <f t="shared" si="0"/>
        <v>8480</v>
      </c>
      <c r="P30" s="64">
        <f t="shared" si="1"/>
        <v>2831.65</v>
      </c>
      <c r="Q30" s="12">
        <f t="shared" si="2"/>
        <v>6892</v>
      </c>
      <c r="R30" s="61">
        <f t="shared" si="3"/>
        <v>37168.35</v>
      </c>
      <c r="S30" s="34">
        <v>12</v>
      </c>
      <c r="T30" s="35">
        <v>44655</v>
      </c>
      <c r="U30" s="35">
        <v>44838</v>
      </c>
      <c r="V30" s="1" t="s">
        <v>74</v>
      </c>
    </row>
    <row r="31" spans="1:22" s="1" customFormat="1" x14ac:dyDescent="0.25">
      <c r="A31" s="32">
        <v>19</v>
      </c>
      <c r="B31" s="13" t="s">
        <v>125</v>
      </c>
      <c r="C31" s="13" t="s">
        <v>35</v>
      </c>
      <c r="D31" s="13" t="s">
        <v>97</v>
      </c>
      <c r="E31" s="33" t="s">
        <v>105</v>
      </c>
      <c r="F31" s="59" t="s">
        <v>29</v>
      </c>
      <c r="G31" s="60">
        <v>40000</v>
      </c>
      <c r="H31" s="61">
        <v>37.61</v>
      </c>
      <c r="I31" s="62">
        <v>1148</v>
      </c>
      <c r="J31" s="62">
        <v>2840</v>
      </c>
      <c r="K31" s="62">
        <v>440</v>
      </c>
      <c r="L31" s="62">
        <v>1216</v>
      </c>
      <c r="M31" s="62">
        <v>2836</v>
      </c>
      <c r="N31" s="63">
        <f>VLOOKUP(B31,[1]TEMPÒRALES!$C:$N,9,0)</f>
        <v>2725.24</v>
      </c>
      <c r="O31" s="61">
        <f t="shared" si="0"/>
        <v>8480</v>
      </c>
      <c r="P31" s="64">
        <f t="shared" si="1"/>
        <v>5126.8499999999995</v>
      </c>
      <c r="Q31" s="12">
        <f t="shared" si="2"/>
        <v>6892</v>
      </c>
      <c r="R31" s="61">
        <f t="shared" si="3"/>
        <v>34873.15</v>
      </c>
      <c r="S31" s="34">
        <v>12</v>
      </c>
      <c r="T31" s="35">
        <v>44634</v>
      </c>
      <c r="U31" s="35">
        <v>44818</v>
      </c>
      <c r="V31" s="1" t="s">
        <v>75</v>
      </c>
    </row>
    <row r="32" spans="1:22" s="1" customFormat="1" x14ac:dyDescent="0.25">
      <c r="A32" s="32">
        <v>20</v>
      </c>
      <c r="B32" s="13" t="s">
        <v>126</v>
      </c>
      <c r="C32" s="13" t="s">
        <v>48</v>
      </c>
      <c r="D32" s="13" t="s">
        <v>97</v>
      </c>
      <c r="E32" s="33" t="s">
        <v>105</v>
      </c>
      <c r="F32" s="59" t="s">
        <v>29</v>
      </c>
      <c r="G32" s="60">
        <v>27000</v>
      </c>
      <c r="H32" s="61">
        <v>0</v>
      </c>
      <c r="I32" s="62">
        <v>774.9</v>
      </c>
      <c r="J32" s="62">
        <v>1917</v>
      </c>
      <c r="K32" s="62">
        <v>297</v>
      </c>
      <c r="L32" s="62">
        <v>820.8</v>
      </c>
      <c r="M32" s="62">
        <v>1914.3</v>
      </c>
      <c r="N32" s="63">
        <f>VLOOKUP(B32,[1]TEMPÒRALES!$C:$N,9,0)</f>
        <v>25</v>
      </c>
      <c r="O32" s="61">
        <f t="shared" si="0"/>
        <v>5724</v>
      </c>
      <c r="P32" s="64">
        <f t="shared" si="1"/>
        <v>1620.6999999999998</v>
      </c>
      <c r="Q32" s="12">
        <f t="shared" si="2"/>
        <v>4652.1000000000004</v>
      </c>
      <c r="R32" s="61">
        <f t="shared" si="3"/>
        <v>25379.3</v>
      </c>
      <c r="S32" s="34">
        <v>12</v>
      </c>
      <c r="T32" s="35">
        <v>44652</v>
      </c>
      <c r="U32" s="35">
        <v>44835</v>
      </c>
      <c r="V32" s="1" t="s">
        <v>75</v>
      </c>
    </row>
    <row r="33" spans="1:22" s="1" customFormat="1" x14ac:dyDescent="0.25">
      <c r="A33" s="32">
        <v>21</v>
      </c>
      <c r="B33" s="13" t="s">
        <v>127</v>
      </c>
      <c r="C33" s="13" t="s">
        <v>26</v>
      </c>
      <c r="D33" s="13" t="s">
        <v>97</v>
      </c>
      <c r="E33" s="33" t="s">
        <v>105</v>
      </c>
      <c r="F33" s="59" t="s">
        <v>30</v>
      </c>
      <c r="G33" s="60">
        <v>80000</v>
      </c>
      <c r="H33" s="61">
        <v>7400.87</v>
      </c>
      <c r="I33" s="62">
        <v>2296</v>
      </c>
      <c r="J33" s="62">
        <v>5680</v>
      </c>
      <c r="K33" s="62">
        <v>715.55</v>
      </c>
      <c r="L33" s="62">
        <v>2432</v>
      </c>
      <c r="M33" s="62">
        <v>5672</v>
      </c>
      <c r="N33" s="63">
        <f>VLOOKUP(B33,[1]TEMPÒRALES!$C:$N,9,0)</f>
        <v>25</v>
      </c>
      <c r="O33" s="61">
        <f t="shared" si="0"/>
        <v>16795.55</v>
      </c>
      <c r="P33" s="64">
        <f t="shared" si="1"/>
        <v>12153.869999999999</v>
      </c>
      <c r="Q33" s="12">
        <f t="shared" si="2"/>
        <v>13784</v>
      </c>
      <c r="R33" s="61">
        <f t="shared" si="3"/>
        <v>67846.13</v>
      </c>
      <c r="S33" s="34">
        <v>12</v>
      </c>
      <c r="T33" s="35">
        <v>44617</v>
      </c>
      <c r="U33" s="35">
        <v>44798</v>
      </c>
      <c r="V33" s="1" t="s">
        <v>76</v>
      </c>
    </row>
    <row r="34" spans="1:22" s="1" customFormat="1" x14ac:dyDescent="0.25">
      <c r="A34" s="32">
        <v>22</v>
      </c>
      <c r="B34" s="13" t="s">
        <v>46</v>
      </c>
      <c r="C34" s="13" t="s">
        <v>26</v>
      </c>
      <c r="D34" s="13" t="s">
        <v>97</v>
      </c>
      <c r="E34" s="33" t="s">
        <v>105</v>
      </c>
      <c r="F34" s="59" t="s">
        <v>25</v>
      </c>
      <c r="G34" s="60">
        <v>50000</v>
      </c>
      <c r="H34" s="61">
        <v>1854</v>
      </c>
      <c r="I34" s="62">
        <v>1435</v>
      </c>
      <c r="J34" s="62">
        <v>3550</v>
      </c>
      <c r="K34" s="62">
        <v>550</v>
      </c>
      <c r="L34" s="62">
        <v>1520</v>
      </c>
      <c r="M34" s="62">
        <v>3545</v>
      </c>
      <c r="N34" s="63">
        <f>VLOOKUP(B34,[1]TEMPÒRALES!$C:$N,9,0)</f>
        <v>25</v>
      </c>
      <c r="O34" s="61">
        <f t="shared" si="0"/>
        <v>10600</v>
      </c>
      <c r="P34" s="64">
        <f t="shared" si="1"/>
        <v>4834</v>
      </c>
      <c r="Q34" s="12">
        <f t="shared" si="2"/>
        <v>8615</v>
      </c>
      <c r="R34" s="61">
        <f t="shared" si="3"/>
        <v>45166</v>
      </c>
      <c r="S34" s="34">
        <v>12</v>
      </c>
      <c r="T34" s="35">
        <v>44630</v>
      </c>
      <c r="U34" s="35">
        <v>44814</v>
      </c>
      <c r="V34" s="1" t="s">
        <v>77</v>
      </c>
    </row>
    <row r="35" spans="1:22" s="1" customFormat="1" x14ac:dyDescent="0.25">
      <c r="A35" s="32">
        <v>23</v>
      </c>
      <c r="B35" s="13" t="s">
        <v>128</v>
      </c>
      <c r="C35" s="13" t="s">
        <v>26</v>
      </c>
      <c r="D35" s="13" t="s">
        <v>97</v>
      </c>
      <c r="E35" s="33" t="s">
        <v>105</v>
      </c>
      <c r="F35" s="59" t="s">
        <v>129</v>
      </c>
      <c r="G35" s="60">
        <v>80000</v>
      </c>
      <c r="H35" s="61">
        <v>7400.87</v>
      </c>
      <c r="I35" s="62">
        <v>2296</v>
      </c>
      <c r="J35" s="62">
        <v>5680</v>
      </c>
      <c r="K35" s="62">
        <v>715.55</v>
      </c>
      <c r="L35" s="62">
        <v>2432</v>
      </c>
      <c r="M35" s="62">
        <v>5672</v>
      </c>
      <c r="N35" s="63">
        <f>VLOOKUP(B35,[1]TEMPÒRALES!$C:$N,9,0)</f>
        <v>25</v>
      </c>
      <c r="O35" s="61">
        <f t="shared" si="0"/>
        <v>16795.55</v>
      </c>
      <c r="P35" s="64">
        <f t="shared" si="1"/>
        <v>12153.869999999999</v>
      </c>
      <c r="Q35" s="12">
        <f t="shared" si="2"/>
        <v>13784</v>
      </c>
      <c r="R35" s="61">
        <f t="shared" si="3"/>
        <v>67846.13</v>
      </c>
      <c r="S35" s="34">
        <v>12</v>
      </c>
      <c r="T35" s="35">
        <v>44620</v>
      </c>
      <c r="U35" s="35">
        <v>44801</v>
      </c>
      <c r="V35" s="1" t="s">
        <v>78</v>
      </c>
    </row>
    <row r="36" spans="1:22" s="1" customFormat="1" x14ac:dyDescent="0.25">
      <c r="A36" s="32">
        <v>24</v>
      </c>
      <c r="B36" s="13" t="s">
        <v>130</v>
      </c>
      <c r="C36" s="13" t="s">
        <v>131</v>
      </c>
      <c r="D36" s="13" t="s">
        <v>102</v>
      </c>
      <c r="E36" s="33" t="s">
        <v>105</v>
      </c>
      <c r="F36" s="59" t="s">
        <v>64</v>
      </c>
      <c r="G36" s="60">
        <v>70000</v>
      </c>
      <c r="H36" s="61">
        <v>5368.48</v>
      </c>
      <c r="I36" s="62">
        <v>2009</v>
      </c>
      <c r="J36" s="62">
        <v>4970</v>
      </c>
      <c r="K36" s="62">
        <v>715.55</v>
      </c>
      <c r="L36" s="62">
        <v>2128</v>
      </c>
      <c r="M36" s="62">
        <v>4963</v>
      </c>
      <c r="N36" s="63">
        <f>VLOOKUP(B36,[1]TEMPÒRALES!$C:$N,9,0)</f>
        <v>25</v>
      </c>
      <c r="O36" s="61">
        <f t="shared" si="0"/>
        <v>14785.55</v>
      </c>
      <c r="P36" s="64">
        <f t="shared" si="1"/>
        <v>9530.48</v>
      </c>
      <c r="Q36" s="12">
        <f t="shared" si="2"/>
        <v>12061</v>
      </c>
      <c r="R36" s="61">
        <f t="shared" si="3"/>
        <v>60469.520000000004</v>
      </c>
      <c r="S36" s="34">
        <v>12</v>
      </c>
      <c r="T36" s="35">
        <v>44620</v>
      </c>
      <c r="U36" s="35">
        <v>44801</v>
      </c>
      <c r="V36" s="1" t="s">
        <v>79</v>
      </c>
    </row>
    <row r="37" spans="1:22" s="1" customFormat="1" x14ac:dyDescent="0.25">
      <c r="A37" s="32">
        <v>25</v>
      </c>
      <c r="B37" s="13" t="s">
        <v>132</v>
      </c>
      <c r="C37" s="13" t="s">
        <v>26</v>
      </c>
      <c r="D37" s="13" t="s">
        <v>102</v>
      </c>
      <c r="E37" s="33" t="s">
        <v>105</v>
      </c>
      <c r="F37" s="59" t="s">
        <v>64</v>
      </c>
      <c r="G37" s="60">
        <v>60000</v>
      </c>
      <c r="H37" s="61">
        <v>3486.68</v>
      </c>
      <c r="I37" s="62">
        <v>1722</v>
      </c>
      <c r="J37" s="62">
        <v>4260</v>
      </c>
      <c r="K37" s="62">
        <v>660</v>
      </c>
      <c r="L37" s="62">
        <v>1824</v>
      </c>
      <c r="M37" s="62">
        <v>4254</v>
      </c>
      <c r="N37" s="63">
        <f>VLOOKUP(B37,[1]TEMPÒRALES!$C:$N,9,0)</f>
        <v>25</v>
      </c>
      <c r="O37" s="61">
        <f t="shared" si="0"/>
        <v>12720</v>
      </c>
      <c r="P37" s="64">
        <f t="shared" si="1"/>
        <v>7057.68</v>
      </c>
      <c r="Q37" s="12">
        <f t="shared" si="2"/>
        <v>10338</v>
      </c>
      <c r="R37" s="61">
        <f t="shared" si="3"/>
        <v>52942.32</v>
      </c>
      <c r="S37" s="34">
        <v>12</v>
      </c>
      <c r="T37" s="35">
        <v>44617</v>
      </c>
      <c r="U37" s="35">
        <v>44798</v>
      </c>
      <c r="V37" s="1" t="s">
        <v>79</v>
      </c>
    </row>
    <row r="38" spans="1:22" s="1" customFormat="1" x14ac:dyDescent="0.25">
      <c r="A38" s="32">
        <v>26</v>
      </c>
      <c r="B38" s="13" t="s">
        <v>133</v>
      </c>
      <c r="C38" s="13" t="s">
        <v>134</v>
      </c>
      <c r="D38" s="13" t="s">
        <v>102</v>
      </c>
      <c r="E38" s="33" t="s">
        <v>105</v>
      </c>
      <c r="F38" s="59" t="s">
        <v>64</v>
      </c>
      <c r="G38" s="60">
        <v>31000</v>
      </c>
      <c r="H38" s="61">
        <v>0</v>
      </c>
      <c r="I38" s="62">
        <v>889.7</v>
      </c>
      <c r="J38" s="62">
        <v>2201</v>
      </c>
      <c r="K38" s="62">
        <v>341</v>
      </c>
      <c r="L38" s="62">
        <v>942.4</v>
      </c>
      <c r="M38" s="62">
        <v>2197.9</v>
      </c>
      <c r="N38" s="63">
        <f>VLOOKUP(B38,[1]TEMPÒRALES!$C:$N,9,0)</f>
        <v>25</v>
      </c>
      <c r="O38" s="61">
        <f t="shared" si="0"/>
        <v>6572</v>
      </c>
      <c r="P38" s="64">
        <f t="shared" si="1"/>
        <v>1857.1</v>
      </c>
      <c r="Q38" s="12">
        <f t="shared" si="2"/>
        <v>5341.3</v>
      </c>
      <c r="R38" s="61">
        <f t="shared" si="3"/>
        <v>29142.9</v>
      </c>
      <c r="S38" s="34">
        <v>12</v>
      </c>
      <c r="T38" s="35">
        <v>44659</v>
      </c>
      <c r="U38" s="35">
        <v>44842</v>
      </c>
      <c r="V38" s="1" t="s">
        <v>79</v>
      </c>
    </row>
    <row r="39" spans="1:22" s="1" customFormat="1" x14ac:dyDescent="0.25">
      <c r="A39" s="32">
        <v>27</v>
      </c>
      <c r="B39" s="13" t="s">
        <v>135</v>
      </c>
      <c r="C39" s="13" t="s">
        <v>134</v>
      </c>
      <c r="D39" s="13" t="s">
        <v>102</v>
      </c>
      <c r="E39" s="33" t="s">
        <v>105</v>
      </c>
      <c r="F39" s="59" t="s">
        <v>64</v>
      </c>
      <c r="G39" s="60">
        <v>26500</v>
      </c>
      <c r="H39" s="61">
        <v>0</v>
      </c>
      <c r="I39" s="62">
        <v>760.55</v>
      </c>
      <c r="J39" s="62">
        <v>1881.5</v>
      </c>
      <c r="K39" s="62">
        <v>291.5</v>
      </c>
      <c r="L39" s="62">
        <v>805.6</v>
      </c>
      <c r="M39" s="62">
        <v>1878.85</v>
      </c>
      <c r="N39" s="63">
        <f>VLOOKUP(B39,[1]TEMPÒRALES!$C:$N,9,0)</f>
        <v>25</v>
      </c>
      <c r="O39" s="61">
        <f t="shared" si="0"/>
        <v>5618</v>
      </c>
      <c r="P39" s="64">
        <f t="shared" si="1"/>
        <v>1591.15</v>
      </c>
      <c r="Q39" s="12">
        <f t="shared" si="2"/>
        <v>4565.95</v>
      </c>
      <c r="R39" s="61">
        <f t="shared" si="3"/>
        <v>24908.85</v>
      </c>
      <c r="S39" s="34">
        <v>12</v>
      </c>
      <c r="T39" s="35">
        <v>44630</v>
      </c>
      <c r="U39" s="35">
        <v>44814</v>
      </c>
      <c r="V39" s="1" t="s">
        <v>79</v>
      </c>
    </row>
    <row r="40" spans="1:22" s="1" customFormat="1" x14ac:dyDescent="0.25">
      <c r="A40" s="32">
        <v>28</v>
      </c>
      <c r="B40" s="13" t="s">
        <v>136</v>
      </c>
      <c r="C40" s="13" t="s">
        <v>27</v>
      </c>
      <c r="D40" s="13" t="s">
        <v>102</v>
      </c>
      <c r="E40" s="33" t="s">
        <v>105</v>
      </c>
      <c r="F40" s="59" t="s">
        <v>64</v>
      </c>
      <c r="G40" s="60">
        <v>18000</v>
      </c>
      <c r="H40" s="61">
        <v>0</v>
      </c>
      <c r="I40" s="62">
        <v>516.6</v>
      </c>
      <c r="J40" s="62">
        <v>1278</v>
      </c>
      <c r="K40" s="62">
        <v>198</v>
      </c>
      <c r="L40" s="62">
        <v>547.20000000000005</v>
      </c>
      <c r="M40" s="62">
        <v>1276.2</v>
      </c>
      <c r="N40" s="63">
        <f>VLOOKUP(B40,[1]TEMPÒRALES!$C:$N,9,0)</f>
        <v>25</v>
      </c>
      <c r="O40" s="61">
        <f t="shared" si="0"/>
        <v>3816</v>
      </c>
      <c r="P40" s="64">
        <f t="shared" si="1"/>
        <v>1088.8000000000002</v>
      </c>
      <c r="Q40" s="12">
        <f t="shared" si="2"/>
        <v>3101.4</v>
      </c>
      <c r="R40" s="61">
        <f t="shared" si="3"/>
        <v>16911.2</v>
      </c>
      <c r="S40" s="34">
        <v>12</v>
      </c>
      <c r="T40" s="35">
        <v>44652</v>
      </c>
      <c r="U40" s="35">
        <v>44835</v>
      </c>
      <c r="V40" s="1" t="s">
        <v>79</v>
      </c>
    </row>
    <row r="41" spans="1:22" s="1" customFormat="1" x14ac:dyDescent="0.25">
      <c r="A41" s="32">
        <v>29</v>
      </c>
      <c r="B41" s="13" t="s">
        <v>137</v>
      </c>
      <c r="C41" s="13" t="s">
        <v>134</v>
      </c>
      <c r="D41" s="13" t="s">
        <v>102</v>
      </c>
      <c r="E41" s="33" t="s">
        <v>105</v>
      </c>
      <c r="F41" s="59" t="s">
        <v>64</v>
      </c>
      <c r="G41" s="60">
        <v>18000</v>
      </c>
      <c r="H41" s="61">
        <v>0</v>
      </c>
      <c r="I41" s="62">
        <v>516.6</v>
      </c>
      <c r="J41" s="62">
        <v>1278</v>
      </c>
      <c r="K41" s="62">
        <v>198</v>
      </c>
      <c r="L41" s="62">
        <v>547.20000000000005</v>
      </c>
      <c r="M41" s="62">
        <v>1276.2</v>
      </c>
      <c r="N41" s="63">
        <f>VLOOKUP(B41,[1]TEMPÒRALES!$C:$N,9,0)</f>
        <v>25</v>
      </c>
      <c r="O41" s="61">
        <f t="shared" si="0"/>
        <v>3816</v>
      </c>
      <c r="P41" s="64">
        <f t="shared" si="1"/>
        <v>1088.8000000000002</v>
      </c>
      <c r="Q41" s="12">
        <f t="shared" si="2"/>
        <v>3101.4</v>
      </c>
      <c r="R41" s="61">
        <f t="shared" si="3"/>
        <v>16911.2</v>
      </c>
      <c r="S41" s="34">
        <v>12</v>
      </c>
      <c r="T41" s="35">
        <v>44621</v>
      </c>
      <c r="U41" s="35">
        <v>44805</v>
      </c>
      <c r="V41" s="1" t="s">
        <v>79</v>
      </c>
    </row>
    <row r="42" spans="1:22" s="1" customFormat="1" x14ac:dyDescent="0.25">
      <c r="A42" s="32">
        <v>30</v>
      </c>
      <c r="B42" s="13" t="s">
        <v>138</v>
      </c>
      <c r="C42" s="13" t="s">
        <v>139</v>
      </c>
      <c r="D42" s="13" t="s">
        <v>97</v>
      </c>
      <c r="E42" s="33" t="s">
        <v>105</v>
      </c>
      <c r="F42" s="59" t="s">
        <v>58</v>
      </c>
      <c r="G42" s="60">
        <v>40000</v>
      </c>
      <c r="H42" s="61">
        <v>442.65</v>
      </c>
      <c r="I42" s="62">
        <v>1148</v>
      </c>
      <c r="J42" s="62">
        <v>2840</v>
      </c>
      <c r="K42" s="62">
        <v>440</v>
      </c>
      <c r="L42" s="62">
        <v>1216</v>
      </c>
      <c r="M42" s="62">
        <v>2836</v>
      </c>
      <c r="N42" s="63">
        <f>VLOOKUP(B42,[1]TEMPÒRALES!$C:$N,9,0)</f>
        <v>25</v>
      </c>
      <c r="O42" s="61">
        <f t="shared" si="0"/>
        <v>8480</v>
      </c>
      <c r="P42" s="64">
        <f t="shared" si="1"/>
        <v>2831.65</v>
      </c>
      <c r="Q42" s="12">
        <f t="shared" si="2"/>
        <v>6892</v>
      </c>
      <c r="R42" s="61">
        <f t="shared" si="3"/>
        <v>37168.35</v>
      </c>
      <c r="S42" s="34">
        <v>12</v>
      </c>
      <c r="T42" s="35">
        <v>44630</v>
      </c>
      <c r="U42" s="35">
        <v>44814</v>
      </c>
      <c r="V42" s="1" t="s">
        <v>80</v>
      </c>
    </row>
    <row r="43" spans="1:22" s="1" customFormat="1" x14ac:dyDescent="0.25">
      <c r="A43" s="32">
        <v>31</v>
      </c>
      <c r="B43" s="13" t="s">
        <v>140</v>
      </c>
      <c r="C43" s="13" t="s">
        <v>108</v>
      </c>
      <c r="D43" s="13" t="s">
        <v>102</v>
      </c>
      <c r="E43" s="33" t="s">
        <v>105</v>
      </c>
      <c r="F43" s="59" t="s">
        <v>54</v>
      </c>
      <c r="G43" s="60">
        <v>60000</v>
      </c>
      <c r="H43" s="61">
        <v>3486.68</v>
      </c>
      <c r="I43" s="62">
        <v>1722</v>
      </c>
      <c r="J43" s="62">
        <v>4260</v>
      </c>
      <c r="K43" s="62">
        <v>660</v>
      </c>
      <c r="L43" s="62">
        <v>1824</v>
      </c>
      <c r="M43" s="62">
        <v>4254</v>
      </c>
      <c r="N43" s="63">
        <f>VLOOKUP(B43,[1]TEMPÒRALES!$C:$N,9,0)</f>
        <v>25</v>
      </c>
      <c r="O43" s="61">
        <f t="shared" si="0"/>
        <v>12720</v>
      </c>
      <c r="P43" s="64">
        <f t="shared" si="1"/>
        <v>7057.68</v>
      </c>
      <c r="Q43" s="12">
        <f t="shared" si="2"/>
        <v>10338</v>
      </c>
      <c r="R43" s="61">
        <f t="shared" si="3"/>
        <v>52942.32</v>
      </c>
      <c r="S43" s="34">
        <v>12</v>
      </c>
      <c r="T43" s="35">
        <v>44620</v>
      </c>
      <c r="U43" s="35">
        <v>44801</v>
      </c>
      <c r="V43" s="1" t="s">
        <v>81</v>
      </c>
    </row>
    <row r="44" spans="1:22" s="1" customFormat="1" x14ac:dyDescent="0.25">
      <c r="A44" s="32">
        <v>32</v>
      </c>
      <c r="B44" s="13" t="s">
        <v>141</v>
      </c>
      <c r="C44" s="13" t="s">
        <v>142</v>
      </c>
      <c r="D44" s="13" t="s">
        <v>102</v>
      </c>
      <c r="E44" s="33" t="s">
        <v>105</v>
      </c>
      <c r="F44" s="59" t="s">
        <v>61</v>
      </c>
      <c r="G44" s="60">
        <v>60000</v>
      </c>
      <c r="H44" s="61">
        <v>3486.68</v>
      </c>
      <c r="I44" s="62">
        <v>1722</v>
      </c>
      <c r="J44" s="62">
        <v>4260</v>
      </c>
      <c r="K44" s="62">
        <v>660</v>
      </c>
      <c r="L44" s="62">
        <v>1824</v>
      </c>
      <c r="M44" s="62">
        <v>4254</v>
      </c>
      <c r="N44" s="63">
        <f>VLOOKUP(B44,[1]TEMPÒRALES!$C:$N,9,0)</f>
        <v>25</v>
      </c>
      <c r="O44" s="61">
        <f t="shared" si="0"/>
        <v>12720</v>
      </c>
      <c r="P44" s="64">
        <f t="shared" si="1"/>
        <v>7057.68</v>
      </c>
      <c r="Q44" s="12">
        <f t="shared" si="2"/>
        <v>10338</v>
      </c>
      <c r="R44" s="61">
        <f t="shared" si="3"/>
        <v>52942.32</v>
      </c>
      <c r="S44" s="34">
        <v>12</v>
      </c>
      <c r="T44" s="35">
        <v>44636</v>
      </c>
      <c r="U44" s="35">
        <v>44820</v>
      </c>
      <c r="V44" s="1" t="s">
        <v>82</v>
      </c>
    </row>
    <row r="45" spans="1:22" s="1" customFormat="1" x14ac:dyDescent="0.25">
      <c r="A45" s="32">
        <v>33</v>
      </c>
      <c r="B45" s="13" t="s">
        <v>143</v>
      </c>
      <c r="C45" s="13" t="s">
        <v>108</v>
      </c>
      <c r="D45" s="13" t="s">
        <v>102</v>
      </c>
      <c r="E45" s="33" t="s">
        <v>105</v>
      </c>
      <c r="F45" s="59" t="s">
        <v>61</v>
      </c>
      <c r="G45" s="60">
        <v>50000</v>
      </c>
      <c r="H45" s="61">
        <v>1854</v>
      </c>
      <c r="I45" s="62">
        <v>1435</v>
      </c>
      <c r="J45" s="62">
        <v>3550</v>
      </c>
      <c r="K45" s="62">
        <v>550</v>
      </c>
      <c r="L45" s="62">
        <v>1520</v>
      </c>
      <c r="M45" s="62">
        <v>3545</v>
      </c>
      <c r="N45" s="63">
        <f>VLOOKUP(B45,[1]TEMPÒRALES!$C:$N,9,0)</f>
        <v>25</v>
      </c>
      <c r="O45" s="61">
        <f t="shared" si="0"/>
        <v>10600</v>
      </c>
      <c r="P45" s="64">
        <f t="shared" si="1"/>
        <v>4834</v>
      </c>
      <c r="Q45" s="12">
        <f t="shared" si="2"/>
        <v>8615</v>
      </c>
      <c r="R45" s="61">
        <f t="shared" si="3"/>
        <v>45166</v>
      </c>
      <c r="S45" s="34">
        <v>12</v>
      </c>
      <c r="T45" s="35">
        <v>44634</v>
      </c>
      <c r="U45" s="35">
        <v>44818</v>
      </c>
      <c r="V45" s="1" t="s">
        <v>82</v>
      </c>
    </row>
    <row r="46" spans="1:22" s="1" customFormat="1" x14ac:dyDescent="0.25">
      <c r="A46" s="32">
        <v>34</v>
      </c>
      <c r="B46" s="13" t="s">
        <v>144</v>
      </c>
      <c r="C46" s="13" t="s">
        <v>26</v>
      </c>
      <c r="D46" s="13" t="s">
        <v>97</v>
      </c>
      <c r="E46" s="33" t="s">
        <v>105</v>
      </c>
      <c r="F46" s="59" t="s">
        <v>61</v>
      </c>
      <c r="G46" s="60">
        <v>40000</v>
      </c>
      <c r="H46" s="61">
        <v>442.65</v>
      </c>
      <c r="I46" s="62">
        <v>1148</v>
      </c>
      <c r="J46" s="62">
        <v>2840</v>
      </c>
      <c r="K46" s="62">
        <v>440</v>
      </c>
      <c r="L46" s="62">
        <v>1216</v>
      </c>
      <c r="M46" s="62">
        <v>2836</v>
      </c>
      <c r="N46" s="63">
        <f>VLOOKUP(B46,[1]TEMPÒRALES!$C:$N,9,0)</f>
        <v>25</v>
      </c>
      <c r="O46" s="61">
        <f t="shared" si="0"/>
        <v>8480</v>
      </c>
      <c r="P46" s="64">
        <f t="shared" si="1"/>
        <v>2831.65</v>
      </c>
      <c r="Q46" s="12">
        <f t="shared" si="2"/>
        <v>6892</v>
      </c>
      <c r="R46" s="61">
        <f t="shared" si="3"/>
        <v>37168.35</v>
      </c>
      <c r="S46" s="34">
        <v>12</v>
      </c>
      <c r="T46" s="35">
        <v>44629</v>
      </c>
      <c r="U46" s="35">
        <v>44813</v>
      </c>
      <c r="V46" s="1" t="s">
        <v>82</v>
      </c>
    </row>
    <row r="47" spans="1:22" s="1" customFormat="1" x14ac:dyDescent="0.25">
      <c r="A47" s="32">
        <v>35</v>
      </c>
      <c r="B47" s="13" t="s">
        <v>145</v>
      </c>
      <c r="C47" s="13" t="s">
        <v>108</v>
      </c>
      <c r="D47" s="13" t="s">
        <v>102</v>
      </c>
      <c r="E47" s="33" t="s">
        <v>105</v>
      </c>
      <c r="F47" s="59" t="s">
        <v>61</v>
      </c>
      <c r="G47" s="60">
        <v>40000</v>
      </c>
      <c r="H47" s="61">
        <v>442.65</v>
      </c>
      <c r="I47" s="62">
        <v>1148</v>
      </c>
      <c r="J47" s="62">
        <v>2840</v>
      </c>
      <c r="K47" s="62">
        <v>440</v>
      </c>
      <c r="L47" s="62">
        <v>1216</v>
      </c>
      <c r="M47" s="62">
        <v>2836</v>
      </c>
      <c r="N47" s="63">
        <f>VLOOKUP(B47,[1]TEMPÒRALES!$C:$N,9,0)</f>
        <v>25</v>
      </c>
      <c r="O47" s="61">
        <f t="shared" si="0"/>
        <v>8480</v>
      </c>
      <c r="P47" s="64">
        <f t="shared" si="1"/>
        <v>2831.65</v>
      </c>
      <c r="Q47" s="12">
        <f t="shared" si="2"/>
        <v>6892</v>
      </c>
      <c r="R47" s="61">
        <f t="shared" si="3"/>
        <v>37168.35</v>
      </c>
      <c r="S47" s="34">
        <v>12</v>
      </c>
      <c r="T47" s="35">
        <v>44629</v>
      </c>
      <c r="U47" s="35">
        <v>44813</v>
      </c>
      <c r="V47" s="1" t="s">
        <v>82</v>
      </c>
    </row>
    <row r="48" spans="1:22" s="1" customFormat="1" x14ac:dyDescent="0.25">
      <c r="A48" s="32">
        <v>36</v>
      </c>
      <c r="B48" s="13" t="s">
        <v>146</v>
      </c>
      <c r="C48" s="13" t="s">
        <v>108</v>
      </c>
      <c r="D48" s="13" t="s">
        <v>102</v>
      </c>
      <c r="E48" s="33" t="s">
        <v>105</v>
      </c>
      <c r="F48" s="59" t="s">
        <v>61</v>
      </c>
      <c r="G48" s="60">
        <v>40000</v>
      </c>
      <c r="H48" s="61">
        <v>442.65</v>
      </c>
      <c r="I48" s="62">
        <v>1148</v>
      </c>
      <c r="J48" s="62">
        <v>2840</v>
      </c>
      <c r="K48" s="62">
        <v>440</v>
      </c>
      <c r="L48" s="62">
        <v>1216</v>
      </c>
      <c r="M48" s="62">
        <v>2836</v>
      </c>
      <c r="N48" s="63">
        <f>VLOOKUP(B48,[1]TEMPÒRALES!$C:$N,9,0)</f>
        <v>25</v>
      </c>
      <c r="O48" s="61">
        <f t="shared" si="0"/>
        <v>8480</v>
      </c>
      <c r="P48" s="64">
        <f t="shared" si="1"/>
        <v>2831.65</v>
      </c>
      <c r="Q48" s="12">
        <f t="shared" si="2"/>
        <v>6892</v>
      </c>
      <c r="R48" s="61">
        <f t="shared" si="3"/>
        <v>37168.35</v>
      </c>
      <c r="S48" s="34">
        <v>12</v>
      </c>
      <c r="T48" s="35">
        <v>44660</v>
      </c>
      <c r="U48" s="35">
        <v>44843</v>
      </c>
      <c r="V48" s="1" t="s">
        <v>82</v>
      </c>
    </row>
    <row r="49" spans="1:22" s="1" customFormat="1" x14ac:dyDescent="0.25">
      <c r="A49" s="32">
        <v>37</v>
      </c>
      <c r="B49" s="13" t="s">
        <v>147</v>
      </c>
      <c r="C49" s="13" t="s">
        <v>26</v>
      </c>
      <c r="D49" s="13" t="s">
        <v>102</v>
      </c>
      <c r="E49" s="33" t="s">
        <v>105</v>
      </c>
      <c r="F49" s="59" t="s">
        <v>101</v>
      </c>
      <c r="G49" s="60">
        <v>70000</v>
      </c>
      <c r="H49" s="61">
        <v>5368.48</v>
      </c>
      <c r="I49" s="62">
        <v>2009</v>
      </c>
      <c r="J49" s="62">
        <v>4970</v>
      </c>
      <c r="K49" s="62">
        <v>715.55</v>
      </c>
      <c r="L49" s="62">
        <v>2128</v>
      </c>
      <c r="M49" s="62">
        <v>4963</v>
      </c>
      <c r="N49" s="63">
        <f>VLOOKUP(B49,[1]TEMPÒRALES!$C:$N,9,0)</f>
        <v>25</v>
      </c>
      <c r="O49" s="61">
        <f t="shared" si="0"/>
        <v>14785.55</v>
      </c>
      <c r="P49" s="64">
        <f t="shared" si="1"/>
        <v>9530.48</v>
      </c>
      <c r="Q49" s="12">
        <f t="shared" si="2"/>
        <v>12061</v>
      </c>
      <c r="R49" s="61">
        <f t="shared" si="3"/>
        <v>60469.520000000004</v>
      </c>
      <c r="S49" s="34">
        <v>12</v>
      </c>
      <c r="T49" s="35">
        <v>44627</v>
      </c>
      <c r="U49" s="35">
        <v>44811</v>
      </c>
      <c r="V49" s="1" t="s">
        <v>99</v>
      </c>
    </row>
    <row r="50" spans="1:22" s="1" customFormat="1" x14ac:dyDescent="0.25">
      <c r="A50" s="32">
        <v>38</v>
      </c>
      <c r="B50" s="13" t="s">
        <v>148</v>
      </c>
      <c r="C50" s="13" t="s">
        <v>108</v>
      </c>
      <c r="D50" s="13" t="s">
        <v>97</v>
      </c>
      <c r="E50" s="33" t="s">
        <v>105</v>
      </c>
      <c r="F50" s="59" t="s">
        <v>28</v>
      </c>
      <c r="G50" s="60">
        <v>40000</v>
      </c>
      <c r="H50" s="61">
        <v>442.65</v>
      </c>
      <c r="I50" s="62">
        <v>1148</v>
      </c>
      <c r="J50" s="62">
        <v>2840</v>
      </c>
      <c r="K50" s="62">
        <v>440</v>
      </c>
      <c r="L50" s="62">
        <v>1216</v>
      </c>
      <c r="M50" s="62">
        <v>2836</v>
      </c>
      <c r="N50" s="63">
        <f>VLOOKUP(B50,[1]TEMPÒRALES!$C:$N,9,0)</f>
        <v>25</v>
      </c>
      <c r="O50" s="61">
        <f t="shared" si="0"/>
        <v>8480</v>
      </c>
      <c r="P50" s="64">
        <f t="shared" si="1"/>
        <v>2831.65</v>
      </c>
      <c r="Q50" s="12">
        <f t="shared" si="2"/>
        <v>6892</v>
      </c>
      <c r="R50" s="61">
        <f t="shared" si="3"/>
        <v>37168.35</v>
      </c>
      <c r="S50" s="34">
        <v>12</v>
      </c>
      <c r="T50" s="35">
        <v>44631</v>
      </c>
      <c r="U50" s="35">
        <v>44815</v>
      </c>
      <c r="V50" s="1" t="s">
        <v>83</v>
      </c>
    </row>
    <row r="51" spans="1:22" s="1" customFormat="1" x14ac:dyDescent="0.25">
      <c r="A51" s="32">
        <v>39</v>
      </c>
      <c r="B51" s="13" t="s">
        <v>149</v>
      </c>
      <c r="C51" s="13" t="s">
        <v>108</v>
      </c>
      <c r="D51" s="13" t="s">
        <v>97</v>
      </c>
      <c r="E51" s="33" t="s">
        <v>105</v>
      </c>
      <c r="F51" s="59" t="s">
        <v>28</v>
      </c>
      <c r="G51" s="60">
        <v>40000</v>
      </c>
      <c r="H51" s="61">
        <v>240.13</v>
      </c>
      <c r="I51" s="62">
        <v>1148</v>
      </c>
      <c r="J51" s="62">
        <v>2840</v>
      </c>
      <c r="K51" s="62">
        <v>440</v>
      </c>
      <c r="L51" s="62">
        <v>1216</v>
      </c>
      <c r="M51" s="62">
        <v>2836</v>
      </c>
      <c r="N51" s="63">
        <f>VLOOKUP(B51,[1]TEMPÒRALES!$C:$N,9,0)</f>
        <v>1375.12</v>
      </c>
      <c r="O51" s="61">
        <f t="shared" si="0"/>
        <v>8480</v>
      </c>
      <c r="P51" s="64">
        <f t="shared" si="1"/>
        <v>3979.25</v>
      </c>
      <c r="Q51" s="12">
        <f t="shared" si="2"/>
        <v>6892</v>
      </c>
      <c r="R51" s="61">
        <f t="shared" si="3"/>
        <v>36020.75</v>
      </c>
      <c r="S51" s="34">
        <v>12</v>
      </c>
      <c r="T51" s="35">
        <v>44631</v>
      </c>
      <c r="U51" s="35">
        <v>44815</v>
      </c>
      <c r="V51" s="1" t="s">
        <v>83</v>
      </c>
    </row>
    <row r="52" spans="1:22" s="1" customFormat="1" x14ac:dyDescent="0.25">
      <c r="A52" s="32">
        <v>40</v>
      </c>
      <c r="B52" s="13" t="s">
        <v>150</v>
      </c>
      <c r="C52" s="13" t="s">
        <v>104</v>
      </c>
      <c r="D52" s="13" t="s">
        <v>102</v>
      </c>
      <c r="E52" s="33" t="s">
        <v>105</v>
      </c>
      <c r="F52" s="59" t="s">
        <v>36</v>
      </c>
      <c r="G52" s="60">
        <v>31500</v>
      </c>
      <c r="H52" s="61">
        <v>0</v>
      </c>
      <c r="I52" s="62">
        <v>904.05</v>
      </c>
      <c r="J52" s="62">
        <v>2236.5</v>
      </c>
      <c r="K52" s="62">
        <v>346.5</v>
      </c>
      <c r="L52" s="62">
        <v>957.6</v>
      </c>
      <c r="M52" s="62">
        <v>2233.35</v>
      </c>
      <c r="N52" s="63">
        <f>VLOOKUP(B52,[1]TEMPÒRALES!$C:$N,9,0)</f>
        <v>25</v>
      </c>
      <c r="O52" s="61">
        <f t="shared" si="0"/>
        <v>6678</v>
      </c>
      <c r="P52" s="64">
        <f t="shared" si="1"/>
        <v>1886.65</v>
      </c>
      <c r="Q52" s="12">
        <f t="shared" si="2"/>
        <v>5427.45</v>
      </c>
      <c r="R52" s="61">
        <f t="shared" si="3"/>
        <v>29613.35</v>
      </c>
      <c r="S52" s="34">
        <v>12</v>
      </c>
      <c r="T52" s="35">
        <v>44637</v>
      </c>
      <c r="U52" s="35">
        <v>44821</v>
      </c>
      <c r="V52" s="1" t="s">
        <v>84</v>
      </c>
    </row>
    <row r="53" spans="1:22" s="1" customFormat="1" x14ac:dyDescent="0.25">
      <c r="A53" s="32">
        <v>41</v>
      </c>
      <c r="B53" s="13" t="s">
        <v>151</v>
      </c>
      <c r="C53" s="13" t="s">
        <v>108</v>
      </c>
      <c r="D53" s="13" t="s">
        <v>102</v>
      </c>
      <c r="E53" s="33" t="s">
        <v>105</v>
      </c>
      <c r="F53" s="59" t="s">
        <v>39</v>
      </c>
      <c r="G53" s="60">
        <v>40000</v>
      </c>
      <c r="H53" s="61">
        <v>442.65</v>
      </c>
      <c r="I53" s="62">
        <v>1148</v>
      </c>
      <c r="J53" s="62">
        <v>2840</v>
      </c>
      <c r="K53" s="62">
        <v>440</v>
      </c>
      <c r="L53" s="62">
        <v>1216</v>
      </c>
      <c r="M53" s="62">
        <v>2836</v>
      </c>
      <c r="N53" s="63">
        <f>VLOOKUP(B53,[1]TEMPÒRALES!$C:$N,9,0)</f>
        <v>25</v>
      </c>
      <c r="O53" s="61">
        <f t="shared" si="0"/>
        <v>8480</v>
      </c>
      <c r="P53" s="64">
        <f t="shared" si="1"/>
        <v>2831.65</v>
      </c>
      <c r="Q53" s="12">
        <f t="shared" si="2"/>
        <v>6892</v>
      </c>
      <c r="R53" s="61">
        <f t="shared" si="3"/>
        <v>37168.35</v>
      </c>
      <c r="S53" s="34">
        <v>12</v>
      </c>
      <c r="T53" s="35">
        <v>44686</v>
      </c>
      <c r="U53" s="35">
        <v>44870</v>
      </c>
      <c r="V53" s="1" t="s">
        <v>85</v>
      </c>
    </row>
    <row r="54" spans="1:22" s="1" customFormat="1" x14ac:dyDescent="0.25">
      <c r="A54" s="32">
        <v>42</v>
      </c>
      <c r="B54" s="13" t="s">
        <v>152</v>
      </c>
      <c r="C54" s="13" t="s">
        <v>104</v>
      </c>
      <c r="D54" s="13" t="s">
        <v>97</v>
      </c>
      <c r="E54" s="33" t="s">
        <v>105</v>
      </c>
      <c r="F54" s="59" t="s">
        <v>55</v>
      </c>
      <c r="G54" s="60">
        <v>30000</v>
      </c>
      <c r="H54" s="61">
        <v>0</v>
      </c>
      <c r="I54" s="62">
        <v>861</v>
      </c>
      <c r="J54" s="62">
        <v>2130</v>
      </c>
      <c r="K54" s="62">
        <v>330</v>
      </c>
      <c r="L54" s="62">
        <v>912</v>
      </c>
      <c r="M54" s="62">
        <v>2127</v>
      </c>
      <c r="N54" s="63">
        <f>VLOOKUP(B54,[1]TEMPÒRALES!$C:$N,9,0)</f>
        <v>25</v>
      </c>
      <c r="O54" s="61">
        <f t="shared" si="0"/>
        <v>6360</v>
      </c>
      <c r="P54" s="64">
        <f t="shared" si="1"/>
        <v>1798</v>
      </c>
      <c r="Q54" s="12">
        <f t="shared" si="2"/>
        <v>5169</v>
      </c>
      <c r="R54" s="61">
        <f t="shared" si="3"/>
        <v>28202</v>
      </c>
      <c r="S54" s="34">
        <v>12</v>
      </c>
      <c r="T54" s="35">
        <v>44631</v>
      </c>
      <c r="U54" s="35">
        <v>44815</v>
      </c>
      <c r="V54" s="1" t="s">
        <v>86</v>
      </c>
    </row>
    <row r="55" spans="1:22" s="1" customFormat="1" x14ac:dyDescent="0.25">
      <c r="A55" s="32">
        <v>43</v>
      </c>
      <c r="B55" s="13" t="s">
        <v>153</v>
      </c>
      <c r="C55" s="13" t="s">
        <v>134</v>
      </c>
      <c r="D55" s="13" t="s">
        <v>102</v>
      </c>
      <c r="E55" s="33" t="s">
        <v>105</v>
      </c>
      <c r="F55" s="59" t="s">
        <v>55</v>
      </c>
      <c r="G55" s="60">
        <v>22000</v>
      </c>
      <c r="H55" s="61">
        <v>0</v>
      </c>
      <c r="I55" s="62">
        <v>631.4</v>
      </c>
      <c r="J55" s="62">
        <v>1562</v>
      </c>
      <c r="K55" s="62">
        <v>242</v>
      </c>
      <c r="L55" s="62">
        <v>668.8</v>
      </c>
      <c r="M55" s="62">
        <v>1559.8</v>
      </c>
      <c r="N55" s="63">
        <f>VLOOKUP(B55,[1]TEMPÒRALES!$C:$N,9,0)</f>
        <v>25</v>
      </c>
      <c r="O55" s="61">
        <f t="shared" si="0"/>
        <v>4664</v>
      </c>
      <c r="P55" s="64">
        <f t="shared" si="1"/>
        <v>1325.1999999999998</v>
      </c>
      <c r="Q55" s="12">
        <f t="shared" si="2"/>
        <v>3790.6000000000004</v>
      </c>
      <c r="R55" s="61">
        <f t="shared" si="3"/>
        <v>20674.8</v>
      </c>
      <c r="S55" s="34">
        <v>12</v>
      </c>
      <c r="T55" s="35">
        <v>44649</v>
      </c>
      <c r="U55" s="35">
        <v>44833</v>
      </c>
      <c r="V55" s="1" t="s">
        <v>86</v>
      </c>
    </row>
    <row r="56" spans="1:22" s="1" customFormat="1" x14ac:dyDescent="0.25">
      <c r="A56" s="32">
        <v>44</v>
      </c>
      <c r="B56" s="13" t="s">
        <v>154</v>
      </c>
      <c r="C56" s="13" t="s">
        <v>26</v>
      </c>
      <c r="D56" s="13" t="s">
        <v>102</v>
      </c>
      <c r="E56" s="33" t="s">
        <v>105</v>
      </c>
      <c r="F56" s="59" t="s">
        <v>69</v>
      </c>
      <c r="G56" s="60">
        <v>80000</v>
      </c>
      <c r="H56" s="61">
        <v>7400.87</v>
      </c>
      <c r="I56" s="62">
        <v>2296</v>
      </c>
      <c r="J56" s="62">
        <v>5680</v>
      </c>
      <c r="K56" s="62">
        <v>715.55</v>
      </c>
      <c r="L56" s="62">
        <v>2432</v>
      </c>
      <c r="M56" s="62">
        <v>5672</v>
      </c>
      <c r="N56" s="63">
        <f>VLOOKUP(B56,[1]TEMPÒRALES!$C:$N,9,0)</f>
        <v>25</v>
      </c>
      <c r="O56" s="61">
        <f t="shared" si="0"/>
        <v>16795.55</v>
      </c>
      <c r="P56" s="64">
        <f t="shared" si="1"/>
        <v>12153.869999999999</v>
      </c>
      <c r="Q56" s="12">
        <f t="shared" si="2"/>
        <v>13784</v>
      </c>
      <c r="R56" s="61">
        <f t="shared" si="3"/>
        <v>67846.13</v>
      </c>
      <c r="S56" s="34">
        <v>12</v>
      </c>
      <c r="T56" s="35">
        <v>44617</v>
      </c>
      <c r="U56" s="35">
        <v>44798</v>
      </c>
      <c r="V56" s="1" t="s">
        <v>87</v>
      </c>
    </row>
    <row r="57" spans="1:22" s="1" customFormat="1" x14ac:dyDescent="0.25">
      <c r="A57" s="32">
        <v>45</v>
      </c>
      <c r="B57" s="13" t="s">
        <v>155</v>
      </c>
      <c r="C57" s="13" t="s">
        <v>156</v>
      </c>
      <c r="D57" s="13" t="s">
        <v>97</v>
      </c>
      <c r="E57" s="33" t="s">
        <v>105</v>
      </c>
      <c r="F57" s="59" t="s">
        <v>69</v>
      </c>
      <c r="G57" s="60">
        <v>25000</v>
      </c>
      <c r="H57" s="61">
        <v>0</v>
      </c>
      <c r="I57" s="62">
        <v>717.5</v>
      </c>
      <c r="J57" s="62">
        <v>1775</v>
      </c>
      <c r="K57" s="62">
        <v>275</v>
      </c>
      <c r="L57" s="62">
        <v>760</v>
      </c>
      <c r="M57" s="62">
        <v>1772.5</v>
      </c>
      <c r="N57" s="63">
        <f>VLOOKUP(B57,[1]TEMPÒRALES!$C:$N,9,0)</f>
        <v>25</v>
      </c>
      <c r="O57" s="61">
        <f t="shared" si="0"/>
        <v>5300</v>
      </c>
      <c r="P57" s="64">
        <f t="shared" si="1"/>
        <v>1502.5</v>
      </c>
      <c r="Q57" s="12">
        <f t="shared" si="2"/>
        <v>4307.5</v>
      </c>
      <c r="R57" s="61">
        <f t="shared" si="3"/>
        <v>23497.5</v>
      </c>
      <c r="S57" s="34">
        <v>12</v>
      </c>
      <c r="T57" s="35">
        <v>44621</v>
      </c>
      <c r="U57" s="35">
        <v>44805</v>
      </c>
      <c r="V57" s="1" t="s">
        <v>87</v>
      </c>
    </row>
    <row r="58" spans="1:22" s="1" customFormat="1" x14ac:dyDescent="0.25">
      <c r="A58" s="32">
        <v>46</v>
      </c>
      <c r="B58" s="13" t="s">
        <v>157</v>
      </c>
      <c r="C58" s="13" t="s">
        <v>158</v>
      </c>
      <c r="D58" s="13" t="s">
        <v>97</v>
      </c>
      <c r="E58" s="33" t="s">
        <v>105</v>
      </c>
      <c r="F58" s="59" t="s">
        <v>67</v>
      </c>
      <c r="G58" s="60">
        <v>35000</v>
      </c>
      <c r="H58" s="61">
        <v>0</v>
      </c>
      <c r="I58" s="62">
        <v>1004.5</v>
      </c>
      <c r="J58" s="62">
        <v>2485</v>
      </c>
      <c r="K58" s="62">
        <v>385</v>
      </c>
      <c r="L58" s="62">
        <v>1064</v>
      </c>
      <c r="M58" s="62">
        <v>2481.5</v>
      </c>
      <c r="N58" s="63">
        <f>VLOOKUP(B58,[1]TEMPÒRALES!$C:$N,9,0)</f>
        <v>25</v>
      </c>
      <c r="O58" s="61">
        <f t="shared" si="0"/>
        <v>7420</v>
      </c>
      <c r="P58" s="64">
        <f t="shared" si="1"/>
        <v>2093.5</v>
      </c>
      <c r="Q58" s="12">
        <f t="shared" si="2"/>
        <v>6030.5</v>
      </c>
      <c r="R58" s="61">
        <f t="shared" si="3"/>
        <v>32906.5</v>
      </c>
      <c r="S58" s="34">
        <v>12</v>
      </c>
      <c r="T58" s="35">
        <v>44628</v>
      </c>
      <c r="U58" s="35">
        <v>44812</v>
      </c>
      <c r="V58" s="1" t="s">
        <v>88</v>
      </c>
    </row>
    <row r="59" spans="1:22" s="1" customFormat="1" x14ac:dyDescent="0.25">
      <c r="A59" s="32">
        <v>47</v>
      </c>
      <c r="B59" s="13" t="s">
        <v>159</v>
      </c>
      <c r="C59" s="13" t="s">
        <v>160</v>
      </c>
      <c r="D59" s="13" t="s">
        <v>102</v>
      </c>
      <c r="E59" s="33" t="s">
        <v>105</v>
      </c>
      <c r="F59" s="59" t="s">
        <v>60</v>
      </c>
      <c r="G59" s="60">
        <v>50000</v>
      </c>
      <c r="H59" s="61">
        <v>769.88</v>
      </c>
      <c r="I59" s="62">
        <v>1435</v>
      </c>
      <c r="J59" s="62">
        <v>3550</v>
      </c>
      <c r="K59" s="62">
        <v>550</v>
      </c>
      <c r="L59" s="62">
        <v>1520</v>
      </c>
      <c r="M59" s="62">
        <v>3545</v>
      </c>
      <c r="N59" s="63">
        <f>VLOOKUP(B59,[1]TEMPÒRALES!$C:$N,9,0)</f>
        <v>25</v>
      </c>
      <c r="O59" s="61">
        <f t="shared" si="0"/>
        <v>10600</v>
      </c>
      <c r="P59" s="64">
        <f t="shared" si="1"/>
        <v>3749.88</v>
      </c>
      <c r="Q59" s="12">
        <f t="shared" si="2"/>
        <v>8615</v>
      </c>
      <c r="R59" s="61">
        <f t="shared" si="3"/>
        <v>46250.12</v>
      </c>
      <c r="S59" s="34">
        <v>12</v>
      </c>
      <c r="T59" s="35">
        <v>44635</v>
      </c>
      <c r="U59" s="35">
        <v>44819</v>
      </c>
      <c r="V59" s="1" t="s">
        <v>89</v>
      </c>
    </row>
    <row r="60" spans="1:22" s="1" customFormat="1" x14ac:dyDescent="0.25">
      <c r="A60" s="32">
        <v>48</v>
      </c>
      <c r="B60" s="13" t="s">
        <v>161</v>
      </c>
      <c r="C60" s="13" t="s">
        <v>104</v>
      </c>
      <c r="D60" s="13" t="s">
        <v>102</v>
      </c>
      <c r="E60" s="33" t="s">
        <v>105</v>
      </c>
      <c r="F60" s="59" t="s">
        <v>60</v>
      </c>
      <c r="G60" s="60">
        <v>40000</v>
      </c>
      <c r="H60" s="61">
        <v>442.65</v>
      </c>
      <c r="I60" s="62">
        <v>1148</v>
      </c>
      <c r="J60" s="62">
        <v>2840</v>
      </c>
      <c r="K60" s="62">
        <v>440</v>
      </c>
      <c r="L60" s="62">
        <v>1216</v>
      </c>
      <c r="M60" s="62">
        <v>2836</v>
      </c>
      <c r="N60" s="63">
        <f>VLOOKUP(B60,[1]TEMPÒRALES!$C:$N,9,0)</f>
        <v>25</v>
      </c>
      <c r="O60" s="61">
        <f t="shared" si="0"/>
        <v>8480</v>
      </c>
      <c r="P60" s="64">
        <f t="shared" si="1"/>
        <v>2831.65</v>
      </c>
      <c r="Q60" s="12">
        <f t="shared" si="2"/>
        <v>6892</v>
      </c>
      <c r="R60" s="61">
        <f t="shared" si="3"/>
        <v>37168.35</v>
      </c>
      <c r="S60" s="34">
        <v>12</v>
      </c>
      <c r="T60" s="35">
        <v>44621</v>
      </c>
      <c r="U60" s="35">
        <v>44805</v>
      </c>
      <c r="V60" s="1" t="s">
        <v>89</v>
      </c>
    </row>
    <row r="61" spans="1:22" s="1" customFormat="1" x14ac:dyDescent="0.25">
      <c r="A61" s="32">
        <v>49</v>
      </c>
      <c r="B61" s="13" t="s">
        <v>162</v>
      </c>
      <c r="C61" s="13" t="s">
        <v>37</v>
      </c>
      <c r="D61" s="13" t="s">
        <v>102</v>
      </c>
      <c r="E61" s="33" t="s">
        <v>105</v>
      </c>
      <c r="F61" s="59" t="s">
        <v>52</v>
      </c>
      <c r="G61" s="60">
        <v>13000</v>
      </c>
      <c r="H61" s="61">
        <v>0</v>
      </c>
      <c r="I61" s="62">
        <v>373.1</v>
      </c>
      <c r="J61" s="62">
        <v>923</v>
      </c>
      <c r="K61" s="62">
        <v>143</v>
      </c>
      <c r="L61" s="62">
        <v>395.2</v>
      </c>
      <c r="M61" s="62">
        <v>921.7</v>
      </c>
      <c r="N61" s="63">
        <f>VLOOKUP(B61,[1]TEMPÒRALES!$C:$N,9,0)</f>
        <v>25</v>
      </c>
      <c r="O61" s="61">
        <f t="shared" si="0"/>
        <v>2756</v>
      </c>
      <c r="P61" s="64">
        <f t="shared" si="1"/>
        <v>793.3</v>
      </c>
      <c r="Q61" s="12">
        <f t="shared" si="2"/>
        <v>2239.9</v>
      </c>
      <c r="R61" s="61">
        <f t="shared" si="3"/>
        <v>12206.7</v>
      </c>
      <c r="S61" s="34">
        <v>12</v>
      </c>
      <c r="T61" s="35">
        <v>44682</v>
      </c>
      <c r="U61" s="35">
        <v>44866</v>
      </c>
      <c r="V61" s="1" t="s">
        <v>90</v>
      </c>
    </row>
    <row r="62" spans="1:22" x14ac:dyDescent="0.25">
      <c r="A62" s="32">
        <v>50</v>
      </c>
      <c r="B62" s="13" t="s">
        <v>163</v>
      </c>
      <c r="C62" s="13" t="s">
        <v>26</v>
      </c>
      <c r="D62" s="13" t="s">
        <v>102</v>
      </c>
      <c r="E62" s="33" t="s">
        <v>105</v>
      </c>
      <c r="F62" s="59" t="s">
        <v>56</v>
      </c>
      <c r="G62" s="60">
        <v>80000</v>
      </c>
      <c r="H62" s="61">
        <v>7400.87</v>
      </c>
      <c r="I62" s="62">
        <v>2296</v>
      </c>
      <c r="J62" s="62">
        <v>5680</v>
      </c>
      <c r="K62" s="62">
        <v>715.55</v>
      </c>
      <c r="L62" s="62">
        <v>2432</v>
      </c>
      <c r="M62" s="62">
        <v>5672</v>
      </c>
      <c r="N62" s="63">
        <f>VLOOKUP(B62,[1]TEMPÒRALES!$C:$N,9,0)</f>
        <v>25</v>
      </c>
      <c r="O62" s="61">
        <f t="shared" si="0"/>
        <v>16795.55</v>
      </c>
      <c r="P62" s="64">
        <f t="shared" si="1"/>
        <v>12153.869999999999</v>
      </c>
      <c r="Q62" s="12">
        <f t="shared" si="2"/>
        <v>13784</v>
      </c>
      <c r="R62" s="61">
        <f t="shared" si="3"/>
        <v>67846.13</v>
      </c>
      <c r="S62" s="34">
        <v>12</v>
      </c>
      <c r="T62" s="35">
        <v>44652</v>
      </c>
      <c r="U62" s="35">
        <v>44835</v>
      </c>
      <c r="V62" s="1" t="s">
        <v>91</v>
      </c>
    </row>
    <row r="63" spans="1:22" x14ac:dyDescent="0.25">
      <c r="A63" s="32">
        <v>51</v>
      </c>
      <c r="B63" s="13" t="s">
        <v>164</v>
      </c>
      <c r="C63" s="13" t="s">
        <v>165</v>
      </c>
      <c r="D63" s="13" t="s">
        <v>102</v>
      </c>
      <c r="E63" s="33" t="s">
        <v>105</v>
      </c>
      <c r="F63" s="59" t="s">
        <v>56</v>
      </c>
      <c r="G63" s="60">
        <v>50000</v>
      </c>
      <c r="H63" s="61">
        <v>1854</v>
      </c>
      <c r="I63" s="62">
        <v>1435</v>
      </c>
      <c r="J63" s="62">
        <v>3550</v>
      </c>
      <c r="K63" s="62">
        <v>550</v>
      </c>
      <c r="L63" s="62">
        <v>1520</v>
      </c>
      <c r="M63" s="62">
        <v>3545</v>
      </c>
      <c r="N63" s="63">
        <f>VLOOKUP(B63,[1]TEMPÒRALES!$C:$N,9,0)</f>
        <v>25</v>
      </c>
      <c r="O63" s="61">
        <f t="shared" si="0"/>
        <v>10600</v>
      </c>
      <c r="P63" s="64">
        <f t="shared" si="1"/>
        <v>4834</v>
      </c>
      <c r="Q63" s="12">
        <f t="shared" si="2"/>
        <v>8615</v>
      </c>
      <c r="R63" s="61">
        <f t="shared" si="3"/>
        <v>45166</v>
      </c>
      <c r="S63" s="34">
        <v>12</v>
      </c>
      <c r="T63" s="35">
        <v>44620</v>
      </c>
      <c r="U63" s="35">
        <v>44801</v>
      </c>
      <c r="V63" s="1" t="s">
        <v>91</v>
      </c>
    </row>
    <row r="64" spans="1:22" x14ac:dyDescent="0.25">
      <c r="A64" s="32">
        <v>52</v>
      </c>
      <c r="B64" s="13" t="s">
        <v>166</v>
      </c>
      <c r="C64" s="13" t="s">
        <v>32</v>
      </c>
      <c r="D64" s="13" t="s">
        <v>97</v>
      </c>
      <c r="E64" s="33" t="s">
        <v>105</v>
      </c>
      <c r="F64" s="59" t="s">
        <v>56</v>
      </c>
      <c r="G64" s="60">
        <v>30000</v>
      </c>
      <c r="H64" s="61">
        <v>0</v>
      </c>
      <c r="I64" s="62">
        <v>861</v>
      </c>
      <c r="J64" s="62">
        <v>2130</v>
      </c>
      <c r="K64" s="62">
        <v>330</v>
      </c>
      <c r="L64" s="62">
        <v>912</v>
      </c>
      <c r="M64" s="62">
        <v>2127</v>
      </c>
      <c r="N64" s="63">
        <f>VLOOKUP(B64,[1]TEMPÒRALES!$C:$N,9,0)</f>
        <v>25</v>
      </c>
      <c r="O64" s="61">
        <f t="shared" si="0"/>
        <v>6360</v>
      </c>
      <c r="P64" s="64">
        <f t="shared" si="1"/>
        <v>1798</v>
      </c>
      <c r="Q64" s="12">
        <f t="shared" si="2"/>
        <v>5169</v>
      </c>
      <c r="R64" s="61">
        <f t="shared" si="3"/>
        <v>28202</v>
      </c>
      <c r="S64" s="34">
        <v>12</v>
      </c>
      <c r="T64" s="35">
        <v>44682</v>
      </c>
      <c r="U64" s="35">
        <v>44866</v>
      </c>
      <c r="V64" s="1" t="s">
        <v>91</v>
      </c>
    </row>
    <row r="65" spans="1:22" s="1" customFormat="1" x14ac:dyDescent="0.25">
      <c r="A65" s="32">
        <v>53</v>
      </c>
      <c r="B65" s="13" t="s">
        <v>167</v>
      </c>
      <c r="C65" s="13" t="s">
        <v>26</v>
      </c>
      <c r="D65" s="13" t="s">
        <v>102</v>
      </c>
      <c r="E65" s="33" t="s">
        <v>105</v>
      </c>
      <c r="F65" s="59" t="s">
        <v>62</v>
      </c>
      <c r="G65" s="60">
        <v>80000</v>
      </c>
      <c r="H65" s="61">
        <v>7400.87</v>
      </c>
      <c r="I65" s="62">
        <v>2296</v>
      </c>
      <c r="J65" s="62">
        <v>5680</v>
      </c>
      <c r="K65" s="62">
        <v>715.55</v>
      </c>
      <c r="L65" s="62">
        <v>2432</v>
      </c>
      <c r="M65" s="62">
        <v>5672</v>
      </c>
      <c r="N65" s="63">
        <f>VLOOKUP(B65,[1]TEMPÒRALES!$C:$N,9,0)</f>
        <v>25</v>
      </c>
      <c r="O65" s="61">
        <f t="shared" si="0"/>
        <v>16795.55</v>
      </c>
      <c r="P65" s="64">
        <f t="shared" si="1"/>
        <v>12153.869999999999</v>
      </c>
      <c r="Q65" s="12">
        <f t="shared" si="2"/>
        <v>13784</v>
      </c>
      <c r="R65" s="61">
        <f t="shared" si="3"/>
        <v>67846.13</v>
      </c>
      <c r="S65" s="34">
        <v>12</v>
      </c>
      <c r="T65" s="35">
        <v>44652</v>
      </c>
      <c r="U65" s="35">
        <v>44835</v>
      </c>
      <c r="V65" s="1" t="s">
        <v>92</v>
      </c>
    </row>
    <row r="66" spans="1:22" x14ac:dyDescent="0.25">
      <c r="A66" s="32">
        <v>54</v>
      </c>
      <c r="B66" s="13" t="s">
        <v>168</v>
      </c>
      <c r="C66" s="13" t="s">
        <v>104</v>
      </c>
      <c r="D66" s="13" t="s">
        <v>102</v>
      </c>
      <c r="E66" s="33" t="s">
        <v>105</v>
      </c>
      <c r="F66" s="59" t="s">
        <v>62</v>
      </c>
      <c r="G66" s="60">
        <v>35000</v>
      </c>
      <c r="H66" s="61">
        <v>0</v>
      </c>
      <c r="I66" s="62">
        <v>1004.5</v>
      </c>
      <c r="J66" s="62">
        <v>2485</v>
      </c>
      <c r="K66" s="62">
        <v>385</v>
      </c>
      <c r="L66" s="62">
        <v>1064</v>
      </c>
      <c r="M66" s="62">
        <v>2481.5</v>
      </c>
      <c r="N66" s="63">
        <f>VLOOKUP(B66,[1]TEMPÒRALES!$C:$N,9,0)</f>
        <v>25</v>
      </c>
      <c r="O66" s="61">
        <f t="shared" si="0"/>
        <v>7420</v>
      </c>
      <c r="P66" s="64">
        <f t="shared" si="1"/>
        <v>2093.5</v>
      </c>
      <c r="Q66" s="12">
        <f t="shared" si="2"/>
        <v>6030.5</v>
      </c>
      <c r="R66" s="61">
        <f t="shared" si="3"/>
        <v>32906.5</v>
      </c>
      <c r="S66" s="34">
        <v>12</v>
      </c>
      <c r="T66" s="35">
        <v>44636</v>
      </c>
      <c r="U66" s="35">
        <v>44820</v>
      </c>
      <c r="V66" s="1" t="s">
        <v>92</v>
      </c>
    </row>
    <row r="67" spans="1:22" x14ac:dyDescent="0.25">
      <c r="A67" s="32">
        <v>55</v>
      </c>
      <c r="B67" s="13" t="s">
        <v>169</v>
      </c>
      <c r="C67" s="13" t="s">
        <v>26</v>
      </c>
      <c r="D67" s="13" t="s">
        <v>97</v>
      </c>
      <c r="E67" s="33" t="s">
        <v>105</v>
      </c>
      <c r="F67" s="59" t="s">
        <v>65</v>
      </c>
      <c r="G67" s="60">
        <v>80000</v>
      </c>
      <c r="H67" s="61">
        <v>7400.87</v>
      </c>
      <c r="I67" s="62">
        <v>2296</v>
      </c>
      <c r="J67" s="62">
        <v>5680</v>
      </c>
      <c r="K67" s="62">
        <v>715.55</v>
      </c>
      <c r="L67" s="62">
        <v>2432</v>
      </c>
      <c r="M67" s="62">
        <v>5672</v>
      </c>
      <c r="N67" s="63">
        <f>VLOOKUP(B67,[1]TEMPÒRALES!$C:$N,9,0)</f>
        <v>25</v>
      </c>
      <c r="O67" s="61">
        <f t="shared" si="0"/>
        <v>16795.55</v>
      </c>
      <c r="P67" s="64">
        <f t="shared" si="1"/>
        <v>12153.869999999999</v>
      </c>
      <c r="Q67" s="12">
        <f t="shared" si="2"/>
        <v>13784</v>
      </c>
      <c r="R67" s="61">
        <f t="shared" si="3"/>
        <v>67846.13</v>
      </c>
      <c r="S67" s="34">
        <v>12</v>
      </c>
      <c r="T67" s="35">
        <v>44638</v>
      </c>
      <c r="U67" s="35">
        <v>44822</v>
      </c>
      <c r="V67" s="1" t="s">
        <v>93</v>
      </c>
    </row>
    <row r="68" spans="1:22" s="1" customFormat="1" x14ac:dyDescent="0.25">
      <c r="A68" s="32">
        <v>56</v>
      </c>
      <c r="B68" s="13" t="s">
        <v>170</v>
      </c>
      <c r="C68" s="13" t="s">
        <v>31</v>
      </c>
      <c r="D68" s="13" t="s">
        <v>102</v>
      </c>
      <c r="E68" s="33" t="s">
        <v>105</v>
      </c>
      <c r="F68" s="59" t="s">
        <v>65</v>
      </c>
      <c r="G68" s="60">
        <v>55000</v>
      </c>
      <c r="H68" s="61">
        <v>2559.6799999999998</v>
      </c>
      <c r="I68" s="62">
        <v>1578.5</v>
      </c>
      <c r="J68" s="62">
        <v>3905</v>
      </c>
      <c r="K68" s="62">
        <v>605</v>
      </c>
      <c r="L68" s="62">
        <v>1672</v>
      </c>
      <c r="M68" s="62">
        <v>3899.5</v>
      </c>
      <c r="N68" s="63">
        <f>VLOOKUP(B68,[1]TEMPÒRALES!$C:$N,9,0)</f>
        <v>25</v>
      </c>
      <c r="O68" s="61">
        <f t="shared" si="0"/>
        <v>11660</v>
      </c>
      <c r="P68" s="64">
        <f t="shared" si="1"/>
        <v>5835.18</v>
      </c>
      <c r="Q68" s="12">
        <f t="shared" si="2"/>
        <v>9476.5</v>
      </c>
      <c r="R68" s="61">
        <f t="shared" si="3"/>
        <v>49164.82</v>
      </c>
      <c r="S68" s="34">
        <v>12</v>
      </c>
      <c r="T68" s="35">
        <v>44621</v>
      </c>
      <c r="U68" s="35">
        <v>44805</v>
      </c>
      <c r="V68" s="1" t="s">
        <v>93</v>
      </c>
    </row>
    <row r="69" spans="1:22" x14ac:dyDescent="0.25">
      <c r="A69" s="32">
        <v>57</v>
      </c>
      <c r="B69" s="13" t="s">
        <v>171</v>
      </c>
      <c r="C69" s="13" t="s">
        <v>35</v>
      </c>
      <c r="D69" s="13" t="s">
        <v>102</v>
      </c>
      <c r="E69" s="33" t="s">
        <v>105</v>
      </c>
      <c r="F69" s="59" t="s">
        <v>65</v>
      </c>
      <c r="G69" s="60">
        <v>50000</v>
      </c>
      <c r="H69" s="61">
        <v>1854</v>
      </c>
      <c r="I69" s="62">
        <v>1435</v>
      </c>
      <c r="J69" s="62">
        <v>3550</v>
      </c>
      <c r="K69" s="62">
        <v>550</v>
      </c>
      <c r="L69" s="62">
        <v>1520</v>
      </c>
      <c r="M69" s="62">
        <v>3545</v>
      </c>
      <c r="N69" s="63">
        <f>VLOOKUP(B69,[1]TEMPÒRALES!$C:$N,9,0)</f>
        <v>25</v>
      </c>
      <c r="O69" s="61">
        <f t="shared" si="0"/>
        <v>10600</v>
      </c>
      <c r="P69" s="64">
        <f t="shared" si="1"/>
        <v>4834</v>
      </c>
      <c r="Q69" s="12">
        <f t="shared" si="2"/>
        <v>8615</v>
      </c>
      <c r="R69" s="61">
        <f t="shared" si="3"/>
        <v>45166</v>
      </c>
      <c r="S69" s="34">
        <v>12</v>
      </c>
      <c r="T69" s="35">
        <v>44617</v>
      </c>
      <c r="U69" s="35">
        <v>44798</v>
      </c>
      <c r="V69" s="1" t="s">
        <v>93</v>
      </c>
    </row>
    <row r="70" spans="1:22" x14ac:dyDescent="0.25">
      <c r="A70" s="32">
        <v>58</v>
      </c>
      <c r="B70" s="13" t="s">
        <v>172</v>
      </c>
      <c r="C70" s="13" t="s">
        <v>33</v>
      </c>
      <c r="D70" s="13" t="s">
        <v>97</v>
      </c>
      <c r="E70" s="33" t="s">
        <v>105</v>
      </c>
      <c r="F70" s="59" t="s">
        <v>65</v>
      </c>
      <c r="G70" s="60">
        <v>50000</v>
      </c>
      <c r="H70" s="61">
        <v>1854</v>
      </c>
      <c r="I70" s="62">
        <v>1435</v>
      </c>
      <c r="J70" s="62">
        <v>3550</v>
      </c>
      <c r="K70" s="62">
        <v>550</v>
      </c>
      <c r="L70" s="62">
        <v>1520</v>
      </c>
      <c r="M70" s="62">
        <v>3545</v>
      </c>
      <c r="N70" s="63">
        <f>VLOOKUP(B70,[1]TEMPÒRALES!$C:$N,9,0)</f>
        <v>25</v>
      </c>
      <c r="O70" s="61">
        <f t="shared" si="0"/>
        <v>10600</v>
      </c>
      <c r="P70" s="64">
        <f t="shared" si="1"/>
        <v>4834</v>
      </c>
      <c r="Q70" s="12">
        <f t="shared" si="2"/>
        <v>8615</v>
      </c>
      <c r="R70" s="61">
        <f t="shared" si="3"/>
        <v>45166</v>
      </c>
      <c r="S70" s="34">
        <v>12</v>
      </c>
      <c r="T70" s="35">
        <v>44620</v>
      </c>
      <c r="U70" s="35">
        <v>44801</v>
      </c>
      <c r="V70" s="1" t="s">
        <v>93</v>
      </c>
    </row>
    <row r="71" spans="1:22" s="1" customFormat="1" x14ac:dyDescent="0.25">
      <c r="A71" s="32">
        <v>59</v>
      </c>
      <c r="B71" s="13" t="s">
        <v>173</v>
      </c>
      <c r="C71" s="13" t="s">
        <v>156</v>
      </c>
      <c r="D71" s="13" t="s">
        <v>97</v>
      </c>
      <c r="E71" s="33" t="s">
        <v>105</v>
      </c>
      <c r="F71" s="59" t="s">
        <v>65</v>
      </c>
      <c r="G71" s="60">
        <v>31500</v>
      </c>
      <c r="H71" s="61">
        <v>0</v>
      </c>
      <c r="I71" s="62">
        <v>904.05</v>
      </c>
      <c r="J71" s="62">
        <v>2236.5</v>
      </c>
      <c r="K71" s="62">
        <v>346.5</v>
      </c>
      <c r="L71" s="62">
        <v>957.6</v>
      </c>
      <c r="M71" s="62">
        <v>2233.35</v>
      </c>
      <c r="N71" s="63">
        <f>VLOOKUP(B71,[1]TEMPÒRALES!$C:$N,9,0)</f>
        <v>25</v>
      </c>
      <c r="O71" s="61">
        <f t="shared" si="0"/>
        <v>6678</v>
      </c>
      <c r="P71" s="64">
        <f t="shared" si="1"/>
        <v>1886.65</v>
      </c>
      <c r="Q71" s="12">
        <f t="shared" si="2"/>
        <v>5427.45</v>
      </c>
      <c r="R71" s="61">
        <f t="shared" si="3"/>
        <v>29613.35</v>
      </c>
      <c r="S71" s="34">
        <v>12</v>
      </c>
      <c r="T71" s="35">
        <v>44621</v>
      </c>
      <c r="U71" s="35">
        <v>44805</v>
      </c>
      <c r="V71" s="1" t="s">
        <v>93</v>
      </c>
    </row>
    <row r="72" spans="1:22" s="1" customFormat="1" x14ac:dyDescent="0.25">
      <c r="A72" s="32">
        <v>60</v>
      </c>
      <c r="B72" s="13" t="s">
        <v>174</v>
      </c>
      <c r="C72" s="13" t="s">
        <v>104</v>
      </c>
      <c r="D72" s="13" t="s">
        <v>102</v>
      </c>
      <c r="E72" s="33" t="s">
        <v>105</v>
      </c>
      <c r="F72" s="59" t="s">
        <v>65</v>
      </c>
      <c r="G72" s="60">
        <v>30000</v>
      </c>
      <c r="H72" s="61">
        <v>0</v>
      </c>
      <c r="I72" s="62">
        <v>861</v>
      </c>
      <c r="J72" s="62">
        <v>2130</v>
      </c>
      <c r="K72" s="62">
        <v>330</v>
      </c>
      <c r="L72" s="62">
        <v>912</v>
      </c>
      <c r="M72" s="62">
        <v>2127</v>
      </c>
      <c r="N72" s="63">
        <f>VLOOKUP(B72,[1]TEMPÒRALES!$C:$N,9,0)</f>
        <v>25</v>
      </c>
      <c r="O72" s="61">
        <f t="shared" si="0"/>
        <v>6360</v>
      </c>
      <c r="P72" s="64">
        <f t="shared" si="1"/>
        <v>1798</v>
      </c>
      <c r="Q72" s="12">
        <f t="shared" si="2"/>
        <v>5169</v>
      </c>
      <c r="R72" s="61">
        <f t="shared" si="3"/>
        <v>28202</v>
      </c>
      <c r="S72" s="34">
        <v>12</v>
      </c>
      <c r="T72" s="35">
        <v>44643</v>
      </c>
      <c r="U72" s="35">
        <v>44827</v>
      </c>
      <c r="V72" s="1" t="s">
        <v>93</v>
      </c>
    </row>
    <row r="73" spans="1:22" s="1" customFormat="1" x14ac:dyDescent="0.25">
      <c r="A73" s="32">
        <v>61</v>
      </c>
      <c r="B73" s="13" t="s">
        <v>175</v>
      </c>
      <c r="C73" s="13" t="s">
        <v>156</v>
      </c>
      <c r="D73" s="13" t="s">
        <v>102</v>
      </c>
      <c r="E73" s="33" t="s">
        <v>105</v>
      </c>
      <c r="F73" s="59" t="s">
        <v>65</v>
      </c>
      <c r="G73" s="60">
        <v>30000</v>
      </c>
      <c r="H73" s="61">
        <v>0</v>
      </c>
      <c r="I73" s="62">
        <v>861</v>
      </c>
      <c r="J73" s="62">
        <v>2130</v>
      </c>
      <c r="K73" s="62">
        <v>330</v>
      </c>
      <c r="L73" s="62">
        <v>912</v>
      </c>
      <c r="M73" s="62">
        <v>2127</v>
      </c>
      <c r="N73" s="63">
        <f>VLOOKUP(B73,[1]TEMPÒRALES!$C:$N,9,0)</f>
        <v>25</v>
      </c>
      <c r="O73" s="61">
        <f t="shared" si="0"/>
        <v>6360</v>
      </c>
      <c r="P73" s="64">
        <f t="shared" si="1"/>
        <v>1798</v>
      </c>
      <c r="Q73" s="12">
        <f t="shared" si="2"/>
        <v>5169</v>
      </c>
      <c r="R73" s="61">
        <f t="shared" si="3"/>
        <v>28202</v>
      </c>
      <c r="S73" s="34">
        <v>12</v>
      </c>
      <c r="T73" s="35">
        <v>44678</v>
      </c>
      <c r="U73" s="35">
        <v>44861</v>
      </c>
      <c r="V73" s="1" t="s">
        <v>93</v>
      </c>
    </row>
    <row r="74" spans="1:22" s="1" customFormat="1" x14ac:dyDescent="0.25">
      <c r="A74" s="32">
        <v>62</v>
      </c>
      <c r="B74" s="13" t="s">
        <v>176</v>
      </c>
      <c r="C74" s="13" t="s">
        <v>156</v>
      </c>
      <c r="D74" s="13" t="s">
        <v>97</v>
      </c>
      <c r="E74" s="33" t="s">
        <v>105</v>
      </c>
      <c r="F74" s="59" t="s">
        <v>65</v>
      </c>
      <c r="G74" s="60">
        <v>30000</v>
      </c>
      <c r="H74" s="61">
        <v>0</v>
      </c>
      <c r="I74" s="62">
        <v>861</v>
      </c>
      <c r="J74" s="62">
        <v>2130</v>
      </c>
      <c r="K74" s="62">
        <v>330</v>
      </c>
      <c r="L74" s="62">
        <v>912</v>
      </c>
      <c r="M74" s="62">
        <v>2127</v>
      </c>
      <c r="N74" s="63">
        <f>VLOOKUP(B74,[1]TEMPÒRALES!$C:$N,9,0)</f>
        <v>25</v>
      </c>
      <c r="O74" s="61">
        <f t="shared" si="0"/>
        <v>6360</v>
      </c>
      <c r="P74" s="64">
        <f t="shared" si="1"/>
        <v>1798</v>
      </c>
      <c r="Q74" s="12">
        <f t="shared" si="2"/>
        <v>5169</v>
      </c>
      <c r="R74" s="61">
        <f t="shared" si="3"/>
        <v>28202</v>
      </c>
      <c r="S74" s="34">
        <v>12</v>
      </c>
      <c r="T74" s="35">
        <v>44678</v>
      </c>
      <c r="U74" s="35">
        <v>44861</v>
      </c>
      <c r="V74" s="1" t="s">
        <v>93</v>
      </c>
    </row>
    <row r="75" spans="1:22" x14ac:dyDescent="0.25">
      <c r="A75" s="32">
        <v>63</v>
      </c>
      <c r="B75" t="s">
        <v>190</v>
      </c>
      <c r="C75" t="s">
        <v>32</v>
      </c>
      <c r="D75" s="67" t="s">
        <v>102</v>
      </c>
      <c r="E75" s="68" t="s">
        <v>105</v>
      </c>
      <c r="F75" s="59" t="s">
        <v>65</v>
      </c>
      <c r="G75" s="66">
        <v>25000</v>
      </c>
      <c r="H75" s="61">
        <v>0</v>
      </c>
      <c r="I75" s="62">
        <v>717.5</v>
      </c>
      <c r="J75" s="62">
        <v>1775</v>
      </c>
      <c r="K75" s="62">
        <v>275</v>
      </c>
      <c r="L75" s="62">
        <v>760</v>
      </c>
      <c r="M75" s="62">
        <v>1772.5</v>
      </c>
      <c r="N75" s="63">
        <f>VLOOKUP(B75,[1]TEMPÒRALES!$C:$N,9,0)</f>
        <v>25</v>
      </c>
      <c r="O75" s="61">
        <f>+I75+J75+K75+L75+M75</f>
        <v>5300</v>
      </c>
      <c r="P75" s="64">
        <f t="shared" ref="P75" si="4">+H75+I75+L75+N75</f>
        <v>1502.5</v>
      </c>
      <c r="Q75" s="12">
        <f t="shared" ref="Q75" si="5">+J75+L75+M75</f>
        <v>4307.5</v>
      </c>
      <c r="R75" s="61">
        <f t="shared" ref="R75" si="6">+G75-P75</f>
        <v>23497.5</v>
      </c>
      <c r="S75" s="34">
        <v>12</v>
      </c>
      <c r="T75" s="69">
        <v>44713</v>
      </c>
      <c r="U75" s="70">
        <v>44896</v>
      </c>
      <c r="V75" s="1"/>
    </row>
    <row r="76" spans="1:22" x14ac:dyDescent="0.25">
      <c r="A76" s="32">
        <v>64</v>
      </c>
      <c r="B76" s="13" t="s">
        <v>177</v>
      </c>
      <c r="C76" s="13" t="s">
        <v>178</v>
      </c>
      <c r="D76" s="13" t="s">
        <v>97</v>
      </c>
      <c r="E76" s="33" t="s">
        <v>105</v>
      </c>
      <c r="F76" s="59" t="s">
        <v>68</v>
      </c>
      <c r="G76" s="60">
        <v>80000</v>
      </c>
      <c r="H76" s="61">
        <v>7400.87</v>
      </c>
      <c r="I76" s="62">
        <v>2296</v>
      </c>
      <c r="J76" s="62">
        <v>5680</v>
      </c>
      <c r="K76" s="62">
        <v>715.55</v>
      </c>
      <c r="L76" s="62">
        <v>2432</v>
      </c>
      <c r="M76" s="62">
        <v>5672</v>
      </c>
      <c r="N76" s="63">
        <f>VLOOKUP(B76,[1]TEMPÒRALES!$C:$N,9,0)</f>
        <v>25</v>
      </c>
      <c r="O76" s="61">
        <f t="shared" ref="O76:O84" si="7">+I76+J76+K76+L76+M76</f>
        <v>16795.55</v>
      </c>
      <c r="P76" s="64">
        <f t="shared" ref="P76:P84" si="8">+H76+I76+L76+N76</f>
        <v>12153.869999999999</v>
      </c>
      <c r="Q76" s="12">
        <f t="shared" ref="Q76:Q84" si="9">+J76+L76+M76</f>
        <v>13784</v>
      </c>
      <c r="R76" s="61">
        <f t="shared" ref="R76:R84" si="10">+G76-P76</f>
        <v>67846.13</v>
      </c>
      <c r="S76" s="34">
        <v>12</v>
      </c>
      <c r="T76" s="35">
        <v>44620</v>
      </c>
      <c r="U76" s="35">
        <v>44801</v>
      </c>
      <c r="V76" s="1" t="s">
        <v>94</v>
      </c>
    </row>
    <row r="77" spans="1:22" x14ac:dyDescent="0.25">
      <c r="A77" s="32">
        <v>65</v>
      </c>
      <c r="B77" s="13" t="s">
        <v>179</v>
      </c>
      <c r="C77" s="13" t="s">
        <v>180</v>
      </c>
      <c r="D77" s="13" t="s">
        <v>97</v>
      </c>
      <c r="E77" s="33" t="s">
        <v>105</v>
      </c>
      <c r="F77" s="59" t="s">
        <v>68</v>
      </c>
      <c r="G77" s="60">
        <v>40000</v>
      </c>
      <c r="H77" s="61">
        <v>0</v>
      </c>
      <c r="I77" s="62">
        <v>1148</v>
      </c>
      <c r="J77" s="62">
        <v>2840</v>
      </c>
      <c r="K77" s="62">
        <v>440</v>
      </c>
      <c r="L77" s="62">
        <v>1216</v>
      </c>
      <c r="M77" s="62">
        <v>2836</v>
      </c>
      <c r="N77" s="63">
        <f>VLOOKUP(B77,[1]TEMPÒRALES!$C:$N,9,0)</f>
        <v>25</v>
      </c>
      <c r="O77" s="61">
        <f t="shared" si="7"/>
        <v>8480</v>
      </c>
      <c r="P77" s="64">
        <f t="shared" si="8"/>
        <v>2389</v>
      </c>
      <c r="Q77" s="12">
        <f t="shared" si="9"/>
        <v>6892</v>
      </c>
      <c r="R77" s="61">
        <f t="shared" si="10"/>
        <v>37611</v>
      </c>
      <c r="S77" s="34">
        <v>12</v>
      </c>
      <c r="T77" s="35">
        <v>44692</v>
      </c>
      <c r="U77" s="35">
        <v>44876</v>
      </c>
      <c r="V77" s="1" t="s">
        <v>94</v>
      </c>
    </row>
    <row r="78" spans="1:22" x14ac:dyDescent="0.25">
      <c r="A78" s="32">
        <v>66</v>
      </c>
      <c r="B78" s="13" t="s">
        <v>181</v>
      </c>
      <c r="C78" s="13" t="s">
        <v>26</v>
      </c>
      <c r="D78" s="13" t="s">
        <v>102</v>
      </c>
      <c r="E78" s="33" t="s">
        <v>105</v>
      </c>
      <c r="F78" s="59" t="s">
        <v>59</v>
      </c>
      <c r="G78" s="60">
        <v>80000</v>
      </c>
      <c r="H78" s="61">
        <v>7400.87</v>
      </c>
      <c r="I78" s="62">
        <v>2296</v>
      </c>
      <c r="J78" s="62">
        <v>5680</v>
      </c>
      <c r="K78" s="62">
        <v>715.55</v>
      </c>
      <c r="L78" s="62">
        <v>2432</v>
      </c>
      <c r="M78" s="62">
        <v>5672</v>
      </c>
      <c r="N78" s="63">
        <f>VLOOKUP(B78,[1]TEMPÒRALES!$C:$N,9,0)</f>
        <v>25</v>
      </c>
      <c r="O78" s="61">
        <f t="shared" si="7"/>
        <v>16795.55</v>
      </c>
      <c r="P78" s="64">
        <f t="shared" si="8"/>
        <v>12153.869999999999</v>
      </c>
      <c r="Q78" s="12">
        <f t="shared" si="9"/>
        <v>13784</v>
      </c>
      <c r="R78" s="61">
        <f t="shared" si="10"/>
        <v>67846.13</v>
      </c>
      <c r="S78" s="34">
        <v>12</v>
      </c>
      <c r="T78" s="35">
        <v>44648</v>
      </c>
      <c r="U78" s="35">
        <v>44801</v>
      </c>
      <c r="V78" s="1" t="s">
        <v>95</v>
      </c>
    </row>
    <row r="79" spans="1:22" x14ac:dyDescent="0.25">
      <c r="A79" s="32">
        <v>67</v>
      </c>
      <c r="B79" s="13" t="s">
        <v>182</v>
      </c>
      <c r="C79" s="13" t="s">
        <v>48</v>
      </c>
      <c r="D79" s="13" t="s">
        <v>97</v>
      </c>
      <c r="E79" s="33" t="s">
        <v>105</v>
      </c>
      <c r="F79" s="59" t="s">
        <v>63</v>
      </c>
      <c r="G79" s="60">
        <v>25000</v>
      </c>
      <c r="H79" s="61">
        <v>0</v>
      </c>
      <c r="I79" s="62">
        <v>717.5</v>
      </c>
      <c r="J79" s="62">
        <v>1775</v>
      </c>
      <c r="K79" s="62">
        <v>275</v>
      </c>
      <c r="L79" s="62">
        <v>760</v>
      </c>
      <c r="M79" s="62">
        <v>1772.5</v>
      </c>
      <c r="N79" s="63">
        <f>VLOOKUP(B79,[1]TEMPÒRALES!$C:$N,9,0)</f>
        <v>2725.24</v>
      </c>
      <c r="O79" s="61">
        <f t="shared" si="7"/>
        <v>5300</v>
      </c>
      <c r="P79" s="64">
        <f t="shared" si="8"/>
        <v>4202.74</v>
      </c>
      <c r="Q79" s="12">
        <f t="shared" si="9"/>
        <v>4307.5</v>
      </c>
      <c r="R79" s="61">
        <f t="shared" si="10"/>
        <v>20797.260000000002</v>
      </c>
      <c r="S79" s="34">
        <v>12</v>
      </c>
      <c r="T79" s="35">
        <v>44667</v>
      </c>
      <c r="U79" s="35">
        <v>44850</v>
      </c>
      <c r="V79" s="1" t="s">
        <v>96</v>
      </c>
    </row>
    <row r="80" spans="1:22" x14ac:dyDescent="0.25">
      <c r="A80" s="32">
        <v>68</v>
      </c>
      <c r="B80" s="13" t="s">
        <v>183</v>
      </c>
      <c r="C80" s="13" t="s">
        <v>26</v>
      </c>
      <c r="D80" s="13" t="s">
        <v>102</v>
      </c>
      <c r="E80" s="33" t="s">
        <v>105</v>
      </c>
      <c r="F80" s="59" t="s">
        <v>184</v>
      </c>
      <c r="G80" s="60">
        <v>80000</v>
      </c>
      <c r="H80" s="61">
        <v>7400.87</v>
      </c>
      <c r="I80" s="62">
        <v>2296</v>
      </c>
      <c r="J80" s="62">
        <v>5680</v>
      </c>
      <c r="K80" s="62">
        <v>715.55</v>
      </c>
      <c r="L80" s="62">
        <v>2432</v>
      </c>
      <c r="M80" s="62">
        <v>5672</v>
      </c>
      <c r="N80" s="63">
        <f>VLOOKUP(B80,[1]TEMPÒRALES!$C:$N,9,0)</f>
        <v>25</v>
      </c>
      <c r="O80" s="61">
        <f t="shared" si="7"/>
        <v>16795.55</v>
      </c>
      <c r="P80" s="64">
        <f t="shared" si="8"/>
        <v>12153.869999999999</v>
      </c>
      <c r="Q80" s="12">
        <f t="shared" si="9"/>
        <v>13784</v>
      </c>
      <c r="R80" s="61">
        <f t="shared" si="10"/>
        <v>67846.13</v>
      </c>
      <c r="S80" s="34">
        <v>12</v>
      </c>
      <c r="T80" s="35">
        <v>44621</v>
      </c>
      <c r="U80" s="35">
        <v>44805</v>
      </c>
      <c r="V80" s="1" t="s">
        <v>100</v>
      </c>
    </row>
    <row r="81" spans="1:22" x14ac:dyDescent="0.25">
      <c r="A81" s="32">
        <v>69</v>
      </c>
      <c r="B81" s="59" t="s">
        <v>185</v>
      </c>
      <c r="C81" s="59" t="s">
        <v>186</v>
      </c>
      <c r="D81" s="13" t="s">
        <v>97</v>
      </c>
      <c r="E81" s="33" t="s">
        <v>105</v>
      </c>
      <c r="F81" s="59" t="s">
        <v>184</v>
      </c>
      <c r="G81" s="60">
        <v>45000</v>
      </c>
      <c r="H81" s="61">
        <v>1148.33</v>
      </c>
      <c r="I81" s="62">
        <v>1291.5</v>
      </c>
      <c r="J81" s="62">
        <v>3195</v>
      </c>
      <c r="K81" s="62">
        <v>495</v>
      </c>
      <c r="L81" s="62">
        <v>1368</v>
      </c>
      <c r="M81" s="62">
        <v>3190.5</v>
      </c>
      <c r="N81" s="63">
        <f>VLOOKUP(B81,[1]TEMPÒRALES!$C:$N,9,0)</f>
        <v>25</v>
      </c>
      <c r="O81" s="61">
        <f t="shared" si="7"/>
        <v>9540</v>
      </c>
      <c r="P81" s="64">
        <f t="shared" si="8"/>
        <v>3832.83</v>
      </c>
      <c r="Q81" s="12">
        <f t="shared" si="9"/>
        <v>7753.5</v>
      </c>
      <c r="R81" s="61">
        <f t="shared" si="10"/>
        <v>41167.17</v>
      </c>
      <c r="S81" s="34">
        <v>12</v>
      </c>
      <c r="T81" s="35">
        <v>44610</v>
      </c>
      <c r="U81" s="35">
        <v>44791</v>
      </c>
      <c r="V81" s="1" t="s">
        <v>100</v>
      </c>
    </row>
    <row r="82" spans="1:22" x14ac:dyDescent="0.25">
      <c r="A82" s="32">
        <v>70</v>
      </c>
      <c r="B82" s="13" t="s">
        <v>187</v>
      </c>
      <c r="C82" s="13" t="s">
        <v>156</v>
      </c>
      <c r="D82" s="13" t="s">
        <v>97</v>
      </c>
      <c r="E82" s="33" t="s">
        <v>105</v>
      </c>
      <c r="F82" s="59" t="s">
        <v>184</v>
      </c>
      <c r="G82" s="60">
        <v>40000</v>
      </c>
      <c r="H82" s="61">
        <v>442.65</v>
      </c>
      <c r="I82" s="62">
        <v>1148</v>
      </c>
      <c r="J82" s="62">
        <v>2840</v>
      </c>
      <c r="K82" s="62">
        <v>440</v>
      </c>
      <c r="L82" s="62">
        <v>1216</v>
      </c>
      <c r="M82" s="62">
        <v>2836</v>
      </c>
      <c r="N82" s="63">
        <f>VLOOKUP(B82,[1]TEMPÒRALES!$C:$N,9,0)</f>
        <v>25</v>
      </c>
      <c r="O82" s="61">
        <f t="shared" si="7"/>
        <v>8480</v>
      </c>
      <c r="P82" s="64">
        <f t="shared" si="8"/>
        <v>2831.65</v>
      </c>
      <c r="Q82" s="12">
        <f t="shared" si="9"/>
        <v>6892</v>
      </c>
      <c r="R82" s="61">
        <f t="shared" si="10"/>
        <v>37168.35</v>
      </c>
      <c r="S82" s="34">
        <v>12</v>
      </c>
      <c r="T82" s="35">
        <v>44617</v>
      </c>
      <c r="U82" s="35">
        <v>44798</v>
      </c>
      <c r="V82" s="1" t="s">
        <v>100</v>
      </c>
    </row>
    <row r="83" spans="1:22" x14ac:dyDescent="0.25">
      <c r="A83" s="32">
        <v>71</v>
      </c>
      <c r="B83" s="13" t="s">
        <v>188</v>
      </c>
      <c r="C83" s="13" t="s">
        <v>104</v>
      </c>
      <c r="D83" s="13" t="s">
        <v>97</v>
      </c>
      <c r="E83" s="33" t="s">
        <v>105</v>
      </c>
      <c r="F83" s="59" t="s">
        <v>184</v>
      </c>
      <c r="G83" s="60">
        <v>31500</v>
      </c>
      <c r="H83" s="61">
        <v>0</v>
      </c>
      <c r="I83" s="62">
        <v>904.05</v>
      </c>
      <c r="J83" s="62">
        <v>2236.5</v>
      </c>
      <c r="K83" s="62">
        <v>346.5</v>
      </c>
      <c r="L83" s="62">
        <v>957.6</v>
      </c>
      <c r="M83" s="62">
        <v>2233.35</v>
      </c>
      <c r="N83" s="63">
        <f>VLOOKUP(B83,[1]TEMPÒRALES!$C:$N,9,0)</f>
        <v>25</v>
      </c>
      <c r="O83" s="61">
        <f t="shared" si="7"/>
        <v>6678</v>
      </c>
      <c r="P83" s="64">
        <f t="shared" si="8"/>
        <v>1886.65</v>
      </c>
      <c r="Q83" s="12">
        <f t="shared" si="9"/>
        <v>5427.45</v>
      </c>
      <c r="R83" s="61">
        <f t="shared" si="10"/>
        <v>29613.35</v>
      </c>
      <c r="S83" s="34">
        <v>12</v>
      </c>
      <c r="T83" s="35">
        <v>44629</v>
      </c>
      <c r="U83" s="35">
        <v>44813</v>
      </c>
      <c r="V83" s="1" t="s">
        <v>100</v>
      </c>
    </row>
    <row r="84" spans="1:22" x14ac:dyDescent="0.25">
      <c r="A84" s="32">
        <v>72</v>
      </c>
      <c r="B84" s="13" t="s">
        <v>189</v>
      </c>
      <c r="C84" s="13" t="s">
        <v>104</v>
      </c>
      <c r="D84" s="13" t="s">
        <v>97</v>
      </c>
      <c r="E84" s="33" t="s">
        <v>105</v>
      </c>
      <c r="F84" s="59" t="s">
        <v>184</v>
      </c>
      <c r="G84" s="60">
        <v>30000</v>
      </c>
      <c r="H84" s="61">
        <v>0</v>
      </c>
      <c r="I84" s="62">
        <v>861</v>
      </c>
      <c r="J84" s="62">
        <v>2130</v>
      </c>
      <c r="K84" s="62">
        <v>330</v>
      </c>
      <c r="L84" s="62">
        <v>912</v>
      </c>
      <c r="M84" s="62">
        <v>2127</v>
      </c>
      <c r="N84" s="63">
        <f>VLOOKUP(B84,[1]TEMPÒRALES!$C:$N,9,0)</f>
        <v>25</v>
      </c>
      <c r="O84" s="61">
        <f t="shared" si="7"/>
        <v>6360</v>
      </c>
      <c r="P84" s="64">
        <f t="shared" si="8"/>
        <v>1798</v>
      </c>
      <c r="Q84" s="12">
        <f t="shared" si="9"/>
        <v>5169</v>
      </c>
      <c r="R84" s="61">
        <f t="shared" si="10"/>
        <v>28202</v>
      </c>
      <c r="S84" s="34">
        <v>12</v>
      </c>
      <c r="T84" s="35">
        <v>44610</v>
      </c>
      <c r="U84" s="35">
        <v>44791</v>
      </c>
      <c r="V84" s="1" t="s">
        <v>100</v>
      </c>
    </row>
    <row r="85" spans="1:22" s="4" customFormat="1" ht="15.75" thickBot="1" x14ac:dyDescent="0.3">
      <c r="A85" s="51"/>
      <c r="B85" s="52"/>
      <c r="C85" s="57"/>
      <c r="D85" s="57"/>
      <c r="E85" s="52"/>
      <c r="F85" s="52"/>
      <c r="G85" s="58">
        <f t="shared" ref="G85:R85" si="11">SUM(G13:G84)</f>
        <v>3344000</v>
      </c>
      <c r="H85" s="58">
        <f t="shared" si="11"/>
        <v>142252.47999999992</v>
      </c>
      <c r="I85" s="58">
        <f t="shared" si="11"/>
        <v>95972.800000000003</v>
      </c>
      <c r="J85" s="58">
        <f t="shared" si="11"/>
        <v>237424</v>
      </c>
      <c r="K85" s="58">
        <f t="shared" si="11"/>
        <v>34756.149999999994</v>
      </c>
      <c r="L85" s="58">
        <f t="shared" si="11"/>
        <v>101657.59999999999</v>
      </c>
      <c r="M85" s="58">
        <f t="shared" si="11"/>
        <v>237089.6</v>
      </c>
      <c r="N85" s="58">
        <f t="shared" si="11"/>
        <v>9900.7199999999993</v>
      </c>
      <c r="O85" s="58">
        <f t="shared" si="11"/>
        <v>706900.15000000014</v>
      </c>
      <c r="P85" s="58">
        <f t="shared" si="11"/>
        <v>349783.6</v>
      </c>
      <c r="Q85" s="58">
        <f t="shared" si="11"/>
        <v>576171.19999999995</v>
      </c>
      <c r="R85" s="58">
        <f t="shared" si="11"/>
        <v>2994216.4000000004</v>
      </c>
      <c r="S85" s="53"/>
      <c r="T85" s="52"/>
      <c r="U85" s="54"/>
    </row>
    <row r="86" spans="1:22" s="48" customFormat="1" x14ac:dyDescent="0.25">
      <c r="A86" s="44"/>
      <c r="B86" s="27"/>
      <c r="C86" s="37"/>
      <c r="D86" s="45"/>
      <c r="E86" s="27"/>
      <c r="F86" s="27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7"/>
      <c r="T86" s="27"/>
      <c r="U86" s="27"/>
    </row>
    <row r="87" spans="1:22" x14ac:dyDescent="0.25">
      <c r="A87" s="28" t="s">
        <v>40</v>
      </c>
      <c r="D87" s="36"/>
      <c r="G87" s="14"/>
      <c r="H87" s="14"/>
      <c r="I87" s="14"/>
      <c r="K87" s="14"/>
      <c r="N87" s="19"/>
      <c r="P87" s="38"/>
      <c r="Q87" s="15"/>
      <c r="R87" s="16"/>
    </row>
    <row r="88" spans="1:22" x14ac:dyDescent="0.25">
      <c r="A88" s="28" t="s">
        <v>41</v>
      </c>
      <c r="C88" s="15" t="s">
        <v>42</v>
      </c>
      <c r="D88" s="15"/>
      <c r="E88" s="15"/>
      <c r="G88" s="14"/>
      <c r="H88" s="39"/>
      <c r="I88" s="40"/>
      <c r="J88" s="40"/>
      <c r="K88" s="40"/>
      <c r="L88" s="40"/>
      <c r="M88" s="40"/>
      <c r="N88" s="14"/>
      <c r="O88" s="14"/>
      <c r="P88" s="18"/>
      <c r="Q88" s="17"/>
      <c r="R88" s="17"/>
      <c r="S88" s="18"/>
    </row>
    <row r="89" spans="1:22" ht="15" customHeight="1" x14ac:dyDescent="0.25">
      <c r="A89" s="28" t="s">
        <v>43</v>
      </c>
      <c r="C89" s="15"/>
      <c r="D89" s="15"/>
      <c r="E89" s="15"/>
      <c r="G89" s="14"/>
      <c r="H89" s="18"/>
      <c r="I89" s="18"/>
      <c r="J89" s="41"/>
      <c r="K89" s="42"/>
      <c r="L89" s="41"/>
      <c r="M89" s="42"/>
      <c r="N89" s="42"/>
      <c r="O89" s="42"/>
      <c r="P89" s="42"/>
      <c r="Q89" s="18"/>
      <c r="R89" s="18"/>
      <c r="S89" s="18"/>
    </row>
    <row r="90" spans="1:22" ht="15" customHeight="1" x14ac:dyDescent="0.25">
      <c r="A90" s="28" t="s">
        <v>44</v>
      </c>
      <c r="C90" s="15"/>
      <c r="D90" s="15"/>
      <c r="E90" s="15"/>
      <c r="G90" s="14"/>
      <c r="H90" s="18"/>
      <c r="I90" s="18"/>
      <c r="L90" s="18"/>
      <c r="M90" s="18"/>
      <c r="N90" s="14"/>
      <c r="O90" s="18"/>
      <c r="P90" s="18"/>
      <c r="Q90" s="18"/>
      <c r="R90" s="18"/>
      <c r="S90" s="18"/>
    </row>
    <row r="91" spans="1:22" ht="20.100000000000001" customHeight="1" x14ac:dyDescent="0.25">
      <c r="A91" s="28" t="s">
        <v>45</v>
      </c>
      <c r="C91" s="15"/>
      <c r="D91" s="15"/>
      <c r="E91" s="15"/>
      <c r="G91" s="14"/>
      <c r="H91" s="18"/>
      <c r="I91" s="18"/>
      <c r="L91" s="18"/>
      <c r="M91" s="18"/>
      <c r="N91" s="14"/>
      <c r="O91" s="18"/>
      <c r="P91" s="18"/>
      <c r="Q91" s="18"/>
      <c r="R91" s="18"/>
      <c r="S91" s="18"/>
    </row>
    <row r="92" spans="1:22" ht="20.100000000000001" customHeight="1" x14ac:dyDescent="0.25">
      <c r="A92" s="28" t="s">
        <v>49</v>
      </c>
      <c r="C92" s="15"/>
      <c r="D92" s="15"/>
      <c r="E92" s="15"/>
      <c r="G92" s="14"/>
      <c r="H92" s="18"/>
      <c r="I92" s="18"/>
      <c r="L92" s="18"/>
      <c r="M92" s="18"/>
      <c r="N92" s="21"/>
      <c r="O92" s="18"/>
      <c r="P92" s="18"/>
      <c r="Q92" s="18"/>
      <c r="R92" s="18"/>
      <c r="S92" s="18"/>
    </row>
    <row r="93" spans="1:22" ht="20.100000000000001" customHeight="1" x14ac:dyDescent="0.25">
      <c r="A93" s="28"/>
      <c r="C93" s="15"/>
      <c r="D93" s="15"/>
      <c r="E93" s="15"/>
      <c r="G93" s="14"/>
      <c r="H93" s="18"/>
      <c r="I93" s="18"/>
      <c r="L93" s="18"/>
      <c r="M93" s="18"/>
      <c r="N93" s="21"/>
      <c r="O93" s="18"/>
      <c r="P93" s="18"/>
      <c r="Q93" s="18"/>
      <c r="R93" s="18"/>
      <c r="S93" s="18"/>
    </row>
    <row r="94" spans="1:22" ht="20.100000000000001" customHeight="1" x14ac:dyDescent="0.25">
      <c r="A94" s="28"/>
      <c r="C94"/>
      <c r="D94" s="15"/>
      <c r="E94" s="15"/>
      <c r="G94" s="14"/>
      <c r="H94" s="18"/>
      <c r="I94" s="18"/>
      <c r="L94" s="18"/>
      <c r="M94" s="18"/>
      <c r="N94" s="21"/>
      <c r="O94" s="18"/>
      <c r="P94" s="18"/>
      <c r="Q94" s="18"/>
      <c r="R94" s="18"/>
      <c r="S94" s="18"/>
    </row>
    <row r="95" spans="1:22" ht="20.100000000000001" customHeight="1" x14ac:dyDescent="0.25">
      <c r="A95" s="28"/>
      <c r="C95" s="18"/>
      <c r="D95" s="18"/>
      <c r="G95" s="14"/>
      <c r="H95" s="18"/>
      <c r="I95" s="18"/>
      <c r="L95" s="18"/>
      <c r="M95" s="18"/>
      <c r="N95" s="21"/>
      <c r="O95" s="18"/>
      <c r="P95" s="18"/>
      <c r="Q95" s="18"/>
      <c r="R95" s="18"/>
      <c r="S95" s="18"/>
    </row>
    <row r="96" spans="1:22" ht="20.100000000000001" customHeight="1" x14ac:dyDescent="0.25">
      <c r="A96" s="28"/>
      <c r="C96" s="18"/>
      <c r="D96" s="18"/>
      <c r="G96" s="14"/>
      <c r="H96" s="18"/>
      <c r="I96" s="18"/>
      <c r="L96" s="18"/>
      <c r="M96" s="18"/>
      <c r="N96" s="21"/>
      <c r="O96" s="18"/>
      <c r="P96" s="18"/>
      <c r="Q96" s="18"/>
      <c r="R96" s="18"/>
      <c r="S96" s="18"/>
    </row>
    <row r="97" spans="1:21" ht="22.5" customHeight="1" x14ac:dyDescent="0.25">
      <c r="A97" s="28"/>
      <c r="C97" s="18"/>
      <c r="D97" s="18"/>
      <c r="G97" s="14"/>
      <c r="H97" s="18"/>
      <c r="I97" s="18"/>
      <c r="L97" s="18"/>
      <c r="M97" s="18"/>
      <c r="N97" s="21"/>
      <c r="O97" s="18"/>
      <c r="P97" s="18"/>
      <c r="Q97" s="18"/>
      <c r="R97" s="18"/>
      <c r="S97" s="18"/>
    </row>
    <row r="98" spans="1:21" ht="20.100000000000001" customHeight="1" x14ac:dyDescent="0.25">
      <c r="A98" s="28"/>
      <c r="C98" s="18"/>
      <c r="D98" s="18"/>
      <c r="G98" s="14"/>
      <c r="H98" s="18"/>
      <c r="I98" s="18"/>
      <c r="L98" s="18"/>
      <c r="M98" s="18"/>
      <c r="N98" s="21"/>
      <c r="O98" s="18"/>
      <c r="P98" s="18"/>
      <c r="Q98" s="18"/>
      <c r="R98" s="18"/>
      <c r="S98" s="18"/>
    </row>
    <row r="99" spans="1:21" ht="20.100000000000001" customHeight="1" x14ac:dyDescent="0.25">
      <c r="A99" s="28"/>
      <c r="C99" s="18"/>
      <c r="D99" s="18"/>
      <c r="E99" s="20"/>
      <c r="G99" s="14"/>
      <c r="L99" s="18"/>
      <c r="M99" s="18"/>
      <c r="N99" s="18"/>
      <c r="O99" s="18"/>
      <c r="P99" s="18"/>
      <c r="Q99" s="18"/>
      <c r="R99" s="18"/>
      <c r="S99" s="18"/>
    </row>
    <row r="100" spans="1:21" ht="20.100000000000001" customHeight="1" x14ac:dyDescent="0.25">
      <c r="A100" s="28"/>
      <c r="B100" s="77" t="s">
        <v>46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21" ht="20.100000000000001" customHeight="1" x14ac:dyDescent="0.25">
      <c r="A101" s="28"/>
      <c r="B101" s="77" t="s">
        <v>47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21" ht="20.100000000000001" customHeight="1" x14ac:dyDescent="0.25">
      <c r="A102" s="28"/>
    </row>
    <row r="103" spans="1:21" s="2" customFormat="1" ht="20.100000000000001" customHeight="1" x14ac:dyDescent="0.25">
      <c r="A103" s="28"/>
      <c r="B103" s="18"/>
      <c r="C103" s="37"/>
      <c r="D103" s="37"/>
      <c r="E103" s="18"/>
      <c r="F103" s="18"/>
      <c r="G103" s="43"/>
      <c r="H103" s="20"/>
      <c r="I103" s="20"/>
      <c r="J103" s="20"/>
      <c r="K103" s="18"/>
      <c r="L103" s="20"/>
      <c r="M103" s="20"/>
      <c r="N103" s="20"/>
      <c r="O103" s="20"/>
      <c r="P103" s="20"/>
      <c r="Q103" s="20"/>
      <c r="R103" s="20"/>
      <c r="S103" s="29"/>
      <c r="T103" s="20"/>
      <c r="U103" s="20"/>
    </row>
    <row r="104" spans="1:21" s="2" customFormat="1" ht="20.100000000000001" customHeight="1" x14ac:dyDescent="0.25">
      <c r="A104" s="28"/>
      <c r="B104" s="18"/>
      <c r="C104" s="37"/>
      <c r="D104" s="37"/>
      <c r="E104" s="18"/>
      <c r="F104" s="18"/>
      <c r="G104" s="43"/>
      <c r="H104" s="20"/>
      <c r="I104" s="20"/>
      <c r="J104" s="20"/>
      <c r="K104" s="18"/>
      <c r="L104" s="20"/>
      <c r="M104" s="20"/>
      <c r="N104" s="20"/>
      <c r="O104" s="20"/>
      <c r="P104" s="20"/>
      <c r="Q104" s="20"/>
      <c r="R104" s="20"/>
      <c r="S104" s="29"/>
      <c r="T104" s="20"/>
      <c r="U104" s="20"/>
    </row>
    <row r="105" spans="1:21" s="2" customFormat="1" ht="20.100000000000001" customHeight="1" x14ac:dyDescent="0.25">
      <c r="A105" s="28"/>
      <c r="B105" s="18"/>
      <c r="C105" s="37"/>
      <c r="D105" s="37"/>
      <c r="E105" s="18"/>
      <c r="F105" s="18"/>
      <c r="G105" s="43"/>
      <c r="H105" s="20"/>
      <c r="I105" s="20"/>
      <c r="J105" s="20"/>
      <c r="K105" s="18"/>
      <c r="L105" s="20"/>
      <c r="M105" s="20"/>
      <c r="N105" s="20"/>
      <c r="O105" s="20"/>
      <c r="P105" s="20"/>
      <c r="Q105" s="20"/>
      <c r="R105" s="20"/>
      <c r="S105" s="29"/>
      <c r="T105" s="20"/>
      <c r="U105" s="20"/>
    </row>
    <row r="106" spans="1:21" x14ac:dyDescent="0.25">
      <c r="A106" s="28"/>
    </row>
    <row r="107" spans="1:21" x14ac:dyDescent="0.25">
      <c r="A107" s="28"/>
    </row>
    <row r="108" spans="1:21" x14ac:dyDescent="0.25">
      <c r="A108" s="28"/>
    </row>
    <row r="109" spans="1:21" x14ac:dyDescent="0.25">
      <c r="A109" s="28"/>
    </row>
    <row r="110" spans="1:21" x14ac:dyDescent="0.25">
      <c r="A110" s="28"/>
    </row>
    <row r="111" spans="1:21" x14ac:dyDescent="0.25">
      <c r="A111" s="28"/>
    </row>
    <row r="112" spans="1:2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8"/>
    </row>
    <row r="145" spans="1:1" x14ac:dyDescent="0.25">
      <c r="A145" s="28"/>
    </row>
    <row r="146" spans="1:1" x14ac:dyDescent="0.25">
      <c r="A146" s="28"/>
    </row>
    <row r="147" spans="1:1" x14ac:dyDescent="0.25">
      <c r="A147" s="28"/>
    </row>
    <row r="148" spans="1:1" x14ac:dyDescent="0.25">
      <c r="A148" s="28"/>
    </row>
  </sheetData>
  <sortState ref="A13:W85">
    <sortCondition ref="V13:V85"/>
    <sortCondition descending="1" ref="G13:G85"/>
  </sortState>
  <mergeCells count="15">
    <mergeCell ref="B101:S101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100:S10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2022-08-18T15:51:33Z</cp:lastPrinted>
  <dcterms:created xsi:type="dcterms:W3CDTF">2021-05-21T15:05:03Z</dcterms:created>
  <dcterms:modified xsi:type="dcterms:W3CDTF">2022-08-22T14:15:59Z</dcterms:modified>
</cp:coreProperties>
</file>