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opia de CEED-CP-2023-0001 (REMODELACIONES)/"/>
    </mc:Choice>
  </mc:AlternateContent>
  <xr:revisionPtr revIDLastSave="0" documentId="13_ncr:1_{178AE55E-1820-2141-9BAE-89653A320042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Cevicos" sheetId="2" r:id="rId1"/>
  </sheets>
  <externalReferences>
    <externalReference r:id="rId2"/>
    <externalReference r:id="rId3"/>
    <externalReference r:id="rId4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0">Cevicos!$A$1:$G$91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[1]Ana!#REF!</definedName>
    <definedName name="BAÑERAHFCOL">[1]Ana!#REF!</definedName>
    <definedName name="BAÑERALIV">[1]Ana!#REF!</definedName>
    <definedName name="BIDETBCO">[1]Ana!#REF!</definedName>
    <definedName name="BIDETBCOPVC">#REF!</definedName>
    <definedName name="BIDETCOL">[1]Ana!#REF!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[1]Ana!$M$452</definedName>
    <definedName name="FECHACREACION">#REF!</definedName>
    <definedName name="GAS">[1]Ins!$E$434</definedName>
    <definedName name="GASOLINA">[2]Ins!$E$434</definedName>
    <definedName name="JAGS">#REF!</definedName>
    <definedName name="MOJO">[3]MOJornal!$A$7</definedName>
    <definedName name="PLIGADORA2">[1]Herram!$E$26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[1]Herram!$E$152</definedName>
    <definedName name="RNCARQSA">#REF!</definedName>
    <definedName name="RNCJAGS">#REF!</definedName>
    <definedName name="TELJAGS">#REF!</definedName>
    <definedName name="_xlnm.Print_Titles" localSheetId="0">Cevicos!$1:$7</definedName>
    <definedName name="USOSMADERA">#REF!</definedName>
    <definedName name="VENT2SDR41">[1]Ana!#REF!</definedName>
    <definedName name="VENT3SDR41">[1]Ana!#REF!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" l="1"/>
  <c r="C69" i="2"/>
  <c r="F69" i="2" s="1"/>
  <c r="F68" i="2"/>
  <c r="F67" i="2"/>
  <c r="F66" i="2"/>
  <c r="F65" i="2"/>
  <c r="F64" i="2"/>
  <c r="F63" i="2"/>
  <c r="G62" i="2" s="1"/>
  <c r="F60" i="2"/>
  <c r="G59" i="2"/>
  <c r="F57" i="2"/>
  <c r="F56" i="2"/>
  <c r="F55" i="2"/>
  <c r="C54" i="2"/>
  <c r="F54" i="2" s="1"/>
  <c r="F53" i="2"/>
  <c r="F52" i="2"/>
  <c r="G46" i="2" s="1"/>
  <c r="F51" i="2"/>
  <c r="F50" i="2"/>
  <c r="F49" i="2"/>
  <c r="F48" i="2"/>
  <c r="F47" i="2"/>
  <c r="F44" i="2"/>
  <c r="F43" i="2"/>
  <c r="F42" i="2"/>
  <c r="F41" i="2"/>
  <c r="F40" i="2"/>
  <c r="F39" i="2"/>
  <c r="G35" i="2" s="1"/>
  <c r="F38" i="2"/>
  <c r="F37" i="2"/>
  <c r="C37" i="2"/>
  <c r="F36" i="2"/>
  <c r="C32" i="2"/>
  <c r="F32" i="2" s="1"/>
  <c r="C31" i="2"/>
  <c r="F31" i="2" s="1"/>
  <c r="G29" i="2" s="1"/>
  <c r="F30" i="2"/>
  <c r="F27" i="2"/>
  <c r="G25" i="2" s="1"/>
  <c r="F26" i="2"/>
  <c r="F23" i="2"/>
  <c r="F22" i="2"/>
  <c r="G21" i="2"/>
  <c r="C19" i="2"/>
  <c r="F19" i="2" s="1"/>
  <c r="G18" i="2" s="1"/>
  <c r="F16" i="2"/>
  <c r="C15" i="2"/>
  <c r="F15" i="2" s="1"/>
  <c r="G14" i="2" s="1"/>
  <c r="C12" i="2"/>
  <c r="F12" i="2" s="1"/>
  <c r="G11" i="2" s="1"/>
  <c r="F9" i="2"/>
  <c r="G8" i="2"/>
  <c r="G71" i="2" l="1"/>
  <c r="G73" i="2" l="1"/>
  <c r="E72" i="2"/>
  <c r="E73" i="2" s="1"/>
  <c r="E74" i="2" s="1"/>
  <c r="E75" i="2" s="1"/>
  <c r="E76" i="2" s="1"/>
  <c r="E77" i="2" s="1"/>
  <c r="G74" i="2"/>
  <c r="G77" i="2"/>
  <c r="G76" i="2"/>
  <c r="G75" i="2"/>
  <c r="G72" i="2"/>
  <c r="G78" i="2" l="1"/>
  <c r="G79" i="2" s="1"/>
  <c r="G80" i="2" s="1"/>
  <c r="E78" i="2"/>
</calcChain>
</file>

<file path=xl/sharedStrings.xml><?xml version="1.0" encoding="utf-8"?>
<sst xmlns="http://schemas.openxmlformats.org/spreadsheetml/2006/main" count="130" uniqueCount="98">
  <si>
    <t xml:space="preserve">COMEDORES ECONOMICOS DEL ESTADO 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</si>
  <si>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</si>
  <si>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</si>
  <si>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</si>
  <si>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</si>
  <si>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</si>
  <si>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</si>
  <si>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</si>
  <si>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</si>
  <si>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</si>
  <si>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>II</t>
  </si>
  <si>
    <t>M3</t>
  </si>
  <si>
    <t>III</t>
  </si>
  <si>
    <t xml:space="preserve">Hormigón </t>
  </si>
  <si>
    <t>M2</t>
  </si>
  <si>
    <t>IV</t>
  </si>
  <si>
    <t>V</t>
  </si>
  <si>
    <t xml:space="preserve">Terminaciones </t>
  </si>
  <si>
    <t>ML</t>
  </si>
  <si>
    <t>VI</t>
  </si>
  <si>
    <t>Sanitaria y aguas servidas</t>
  </si>
  <si>
    <t>Excavación zanjas para colocación de tuberias Aguas Servidas de fregadero y rejillas de piso</t>
  </si>
  <si>
    <t>PA</t>
  </si>
  <si>
    <t>Registros sanitarios 0.60 x 06.0.</t>
  </si>
  <si>
    <t xml:space="preserve">Trampa de grasa </t>
  </si>
  <si>
    <t>Bomba Mayer 1HP</t>
  </si>
  <si>
    <t>P.A</t>
  </si>
  <si>
    <t>VII</t>
  </si>
  <si>
    <t xml:space="preserve">Electricidad </t>
  </si>
  <si>
    <t>Salida para luz Cenital</t>
  </si>
  <si>
    <t>Salida para Interruptor Simple</t>
  </si>
  <si>
    <t xml:space="preserve">Salida para Interruptor doble </t>
  </si>
  <si>
    <t>VIII</t>
  </si>
  <si>
    <t>IX</t>
  </si>
  <si>
    <t>Equipamiento Cocina</t>
  </si>
  <si>
    <t>X</t>
  </si>
  <si>
    <t>Miselaneos</t>
  </si>
  <si>
    <t>Bote de Escombros</t>
  </si>
  <si>
    <t>Viajes</t>
  </si>
  <si>
    <t>Limpieza Continua y Final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</si>
  <si>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</si>
  <si>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Asta de bandera en tubos en acero ioxidable  20 pie de altura ( incluye base Horm.),.</t>
  </si>
  <si>
    <t>Tarja en Bronce, incluye muro base</t>
  </si>
  <si>
    <t>Letrero acrílico</t>
  </si>
  <si>
    <t>XI</t>
  </si>
  <si>
    <t xml:space="preserve">Sub-Total general </t>
  </si>
  <si>
    <t>Dirección Técnica</t>
  </si>
  <si>
    <t>Seguro y Fianza</t>
  </si>
  <si>
    <t>Transporte</t>
  </si>
  <si>
    <t>Gastos Admisnitrativos</t>
  </si>
  <si>
    <t>CODIA</t>
  </si>
  <si>
    <t>ITBIS</t>
  </si>
  <si>
    <t>Sub-Total Gastos Indirectos</t>
  </si>
  <si>
    <t xml:space="preserve">Total General </t>
  </si>
  <si>
    <t>HABILITACION  COMEDOR CEVICOS</t>
  </si>
  <si>
    <t xml:space="preserve">VOLUMETRIA LICITACION </t>
  </si>
  <si>
    <t>Apertura de hueco para ducto de extactor 0.50 x 0.50</t>
  </si>
  <si>
    <t>Movimient de Tierra</t>
  </si>
  <si>
    <t xml:space="preserve">Relleno compactado con material granular de piso para nivelar en area lavadero , Suminsitro y compactación </t>
  </si>
  <si>
    <t>m3</t>
  </si>
  <si>
    <t>Piso de hormigón semi-pulido para area de de lavado , con espesor de 10 cm.</t>
  </si>
  <si>
    <t xml:space="preserve">Confección de canaleta de piso en area de cocina con rejilla de piso, pendiente 2.00%, fondo pulido   </t>
  </si>
  <si>
    <t>ml</t>
  </si>
  <si>
    <t>Muros de DENSGLASS</t>
  </si>
  <si>
    <t>Muros EN DENSGLASS</t>
  </si>
  <si>
    <t xml:space="preserve">Pañete Exterior a punta de llana </t>
  </si>
  <si>
    <t>Terminación de huecos de extractores</t>
  </si>
  <si>
    <t>Puertas, Ventanas y techos</t>
  </si>
  <si>
    <t>Puerta de despensa en polimetal de 1,1 x 2.10  P-1,  CON LLAVIN</t>
  </si>
  <si>
    <t xml:space="preserve">Puerta de  Oficina Encargada  de 0.9 x 2.10 P2, </t>
  </si>
  <si>
    <t xml:space="preserve">Pintura </t>
  </si>
  <si>
    <t>Pintura superior de Techo Blanco 00</t>
  </si>
  <si>
    <t>Pintura Interior de pared en colores de la instirución</t>
  </si>
  <si>
    <t>Pintura Exterior  de pared en colores de la instirución</t>
  </si>
  <si>
    <t>Suministro e Instalación de LAVADERO GRANITO SENCILLO + SALIDAS, completo incluye zapata, muro de soporte, pañete, piso de terminacion.</t>
  </si>
  <si>
    <t xml:space="preserve">Revestimiento de Cerámica de pared 60x30 en area de cocina </t>
  </si>
  <si>
    <t>8.10.</t>
  </si>
  <si>
    <t>Fregadero Inclinado para Ollas de 0.60 mts. de alto con dos desagues de fondo y 3 llaves de chorro (2,5x0,6 m) incluye zapatas, muros, pañete , losa de fondo, dos llaves de chorro y desague de 2 pulgadas.</t>
  </si>
  <si>
    <t>Mano de obra</t>
  </si>
  <si>
    <t>Tinacos 500Gls con instalación</t>
  </si>
  <si>
    <t>Lámpara en cocina Water proff</t>
  </si>
  <si>
    <t>Lámpara 2 x 2 para  salon comensales, distribución y reparto</t>
  </si>
  <si>
    <t>Iluminación de almacen, baño, lavado y oficina</t>
  </si>
  <si>
    <t>Salida de  Extractores 110V</t>
  </si>
  <si>
    <t xml:space="preserve">Salida de  Abanicos de Techo </t>
  </si>
  <si>
    <t>Abanicos de techo</t>
  </si>
  <si>
    <t>Lámparas exterior</t>
  </si>
  <si>
    <t>9.10.</t>
  </si>
  <si>
    <t>Mano de obra electrica y materiales para distribucción</t>
  </si>
  <si>
    <t>Suministro e Instalación de Extracor Semi-Industrial Monofasico, de 20 " con Ventana</t>
  </si>
  <si>
    <t>Meseta en Granito incluye muros de soporte</t>
  </si>
  <si>
    <t>m2</t>
  </si>
  <si>
    <t>Suministro e instalación de techado en aluzinc en area de lavado exterior</t>
  </si>
  <si>
    <t xml:space="preserve">Ley Fondo Pensiones y Jubilicaiones </t>
  </si>
  <si>
    <t>Elaborado por:</t>
  </si>
  <si>
    <t>Aprobado Por:</t>
  </si>
  <si>
    <t>________________________________________</t>
  </si>
  <si>
    <t>PROVINCIA SANCHEZ RAMIREZ,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</si>
</sst>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4"/>
      <color theme="1"/>
      <name val="Comic Sans MS"/>
      <family val="4"/>
    </font>
    <font>
      <sz val="11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4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44" fontId="6" fillId="0" borderId="12" xfId="3" applyNumberFormat="1" applyFont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5" fillId="3" borderId="13" xfId="3" applyFont="1" applyFill="1" applyBorder="1" applyAlignment="1">
      <alignment horizontal="center" vertical="center"/>
    </xf>
    <xf numFmtId="44" fontId="5" fillId="3" borderId="16" xfId="0" applyNumberFormat="1" applyFont="1" applyFill="1" applyBorder="1"/>
    <xf numFmtId="44" fontId="5" fillId="3" borderId="16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 wrapText="1"/>
    </xf>
    <xf numFmtId="0" fontId="7" fillId="0" borderId="12" xfId="3" applyFont="1" applyBorder="1" applyAlignment="1">
      <alignment vertical="center" wrapText="1"/>
    </xf>
    <xf numFmtId="44" fontId="5" fillId="3" borderId="16" xfId="3" applyNumberFormat="1" applyFont="1" applyFill="1" applyBorder="1" applyAlignment="1">
      <alignment horizontal="center" vertical="center" wrapText="1"/>
    </xf>
    <xf numFmtId="4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7" fillId="3" borderId="14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44" fontId="7" fillId="3" borderId="12" xfId="3" applyNumberFormat="1" applyFont="1" applyFill="1" applyBorder="1" applyAlignment="1">
      <alignment horizontal="left" vertical="center" wrapText="1"/>
    </xf>
    <xf numFmtId="44" fontId="7" fillId="3" borderId="12" xfId="3" applyNumberFormat="1" applyFont="1" applyFill="1" applyBorder="1" applyAlignment="1">
      <alignment horizontal="left" vertical="center"/>
    </xf>
    <xf numFmtId="44" fontId="5" fillId="3" borderId="0" xfId="0" applyNumberFormat="1" applyFont="1" applyFill="1"/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0" fillId="3" borderId="0" xfId="0" applyFill="1"/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44" fontId="3" fillId="0" borderId="12" xfId="3" applyNumberFormat="1" applyFont="1" applyBorder="1" applyAlignment="1">
      <alignment horizontal="center" vertical="center" wrapText="1"/>
    </xf>
    <xf numFmtId="44" fontId="3" fillId="0" borderId="17" xfId="3" applyNumberFormat="1" applyFont="1" applyBorder="1" applyAlignment="1">
      <alignment horizontal="center" vertical="center" wrapText="1"/>
    </xf>
    <xf numFmtId="44" fontId="7" fillId="3" borderId="12" xfId="3" applyNumberFormat="1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center"/>
    </xf>
    <xf numFmtId="0" fontId="6" fillId="0" borderId="0" xfId="4" applyFont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44" fontId="5" fillId="3" borderId="5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0" fillId="3" borderId="12" xfId="0" applyFill="1" applyBorder="1"/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44" fontId="7" fillId="0" borderId="12" xfId="3" applyNumberFormat="1" applyFont="1" applyBorder="1" applyAlignment="1">
      <alignment horizontal="left" wrapText="1"/>
    </xf>
    <xf numFmtId="44" fontId="7" fillId="0" borderId="12" xfId="3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44" fontId="7" fillId="0" borderId="12" xfId="3" applyNumberFormat="1" applyFont="1" applyBorder="1" applyAlignment="1">
      <alignment horizontal="center" vertical="center" wrapText="1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44" fontId="7" fillId="0" borderId="25" xfId="3" applyNumberFormat="1" applyFont="1" applyBorder="1" applyAlignment="1">
      <alignment horizontal="left" wrapText="1"/>
    </xf>
    <xf numFmtId="0" fontId="5" fillId="0" borderId="6" xfId="3" applyFont="1" applyBorder="1" applyAlignment="1">
      <alignment horizontal="center" vertical="center"/>
    </xf>
    <xf numFmtId="43" fontId="7" fillId="0" borderId="26" xfId="3" applyNumberFormat="1" applyFont="1" applyBorder="1" applyAlignment="1">
      <alignment horizontal="left" vertical="center"/>
    </xf>
    <xf numFmtId="9" fontId="7" fillId="0" borderId="26" xfId="1" applyFont="1" applyFill="1" applyBorder="1" applyAlignment="1">
      <alignment horizontal="center" vertical="center"/>
    </xf>
    <xf numFmtId="10" fontId="7" fillId="0" borderId="26" xfId="3" applyNumberFormat="1" applyFont="1" applyBorder="1" applyAlignment="1">
      <alignment horizontal="center" vertical="center"/>
    </xf>
    <xf numFmtId="4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9" fontId="7" fillId="0" borderId="12" xfId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10" fontId="7" fillId="0" borderId="12" xfId="1" applyNumberFormat="1" applyFont="1" applyFill="1" applyBorder="1" applyAlignment="1">
      <alignment horizontal="center" vertical="center"/>
    </xf>
    <xf numFmtId="44" fontId="7" fillId="0" borderId="27" xfId="3" applyNumberFormat="1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27" xfId="3" applyNumberFormat="1" applyFont="1" applyFill="1" applyBorder="1" applyAlignment="1">
      <alignment horizontal="center" vertical="center"/>
    </xf>
    <xf numFmtId="43" fontId="7" fillId="4" borderId="29" xfId="3" applyNumberFormat="1" applyFont="1" applyFill="1" applyBorder="1" applyAlignment="1">
      <alignment horizontal="center" vertical="center"/>
    </xf>
    <xf numFmtId="44" fontId="5" fillId="4" borderId="16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44" fontId="5" fillId="5" borderId="16" xfId="3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0" fillId="0" borderId="0" xfId="4" applyFont="1"/>
    <xf numFmtId="0" fontId="6" fillId="0" borderId="0" xfId="4" applyFont="1"/>
    <xf numFmtId="0" fontId="9" fillId="0" borderId="0" xfId="3" applyFont="1"/>
    <xf numFmtId="164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8" fillId="0" borderId="0" xfId="4" applyFont="1"/>
    <xf numFmtId="0" fontId="1" fillId="0" borderId="0" xfId="3"/>
    <xf numFmtId="0" fontId="0" fillId="0" borderId="0" xfId="0" applyAlignment="1">
      <alignment horizontal="center"/>
    </xf>
    <xf numFmtId="0" fontId="8" fillId="0" borderId="0" xfId="4" applyFont="1" applyAlignment="1">
      <alignment horizontal="center"/>
    </xf>
    <xf numFmtId="39" fontId="7" fillId="0" borderId="12" xfId="3" applyNumberFormat="1" applyFont="1" applyBorder="1" applyAlignment="1">
      <alignment horizontal="center" vertical="center"/>
    </xf>
    <xf numFmtId="0" fontId="6" fillId="0" borderId="0" xfId="4" applyFont="1" applyAlignment="1">
      <alignment horizontal="left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9" xfId="3" applyFont="1" applyFill="1" applyBorder="1" applyAlignment="1">
      <alignment horizontal="left" vertical="center" wrapText="1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3" borderId="18" xfId="3" applyFont="1" applyFill="1" applyBorder="1" applyAlignment="1">
      <alignment horizontal="left" vertical="center" wrapText="1"/>
    </xf>
    <xf numFmtId="43" fontId="2" fillId="0" borderId="0" xfId="2" applyFont="1" applyBorder="1" applyAlignment="1" applyProtection="1">
      <alignment horizont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0" fontId="7" fillId="3" borderId="0" xfId="3" applyFont="1" applyFill="1" applyAlignment="1">
      <alignment vertical="center" wrapText="1"/>
    </xf>
    <xf numFmtId="2" fontId="6" fillId="3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44" fontId="7" fillId="3" borderId="0" xfId="3" applyNumberFormat="1" applyFont="1" applyFill="1" applyAlignment="1">
      <alignment horizontal="center" vertical="center" wrapText="1"/>
    </xf>
    <xf numFmtId="44" fontId="7" fillId="3" borderId="0" xfId="3" applyNumberFormat="1" applyFont="1" applyFill="1" applyAlignment="1">
      <alignment horizontal="center" vertical="center"/>
    </xf>
    <xf numFmtId="44" fontId="7" fillId="3" borderId="0" xfId="3" applyNumberFormat="1" applyFont="1" applyFill="1" applyAlignment="1">
      <alignment horizontal="left" wrapText="1"/>
    </xf>
    <xf numFmtId="44" fontId="7" fillId="3" borderId="0" xfId="3" applyNumberFormat="1" applyFont="1" applyFill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12" xfId="3" applyFont="1" applyBorder="1" applyAlignment="1">
      <alignment horizontal="left" wrapText="1"/>
    </xf>
    <xf numFmtId="0" fontId="7" fillId="0" borderId="25" xfId="3" applyFont="1" applyBorder="1" applyAlignment="1">
      <alignment horizontal="left" wrapText="1"/>
    </xf>
    <xf numFmtId="44" fontId="7" fillId="0" borderId="17" xfId="3" applyNumberFormat="1" applyFont="1" applyBorder="1" applyAlignment="1">
      <alignment horizontal="center" vertical="center"/>
    </xf>
    <xf numFmtId="0" fontId="7" fillId="4" borderId="4" xfId="3" applyFont="1" applyFill="1" applyBorder="1" applyAlignment="1">
      <alignment horizontal="center" vertical="center"/>
    </xf>
    <xf numFmtId="0" fontId="5" fillId="4" borderId="29" xfId="3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 wrapText="1"/>
    </xf>
    <xf numFmtId="39" fontId="7" fillId="0" borderId="30" xfId="3" applyNumberFormat="1" applyFont="1" applyBorder="1" applyAlignment="1">
      <alignment horizontal="center" vertical="center"/>
    </xf>
    <xf numFmtId="39" fontId="7" fillId="0" borderId="31" xfId="3" applyNumberFormat="1" applyFont="1" applyBorder="1" applyAlignment="1">
      <alignment horizontal="center" vertical="center"/>
    </xf>
    <xf numFmtId="0" fontId="11" fillId="0" borderId="0" xfId="4" applyFont="1"/>
    <xf numFmtId="0" fontId="10" fillId="0" borderId="0" xfId="4" applyFont="1" applyAlignment="1">
      <alignment horizontal="right"/>
    </xf>
  </cellXfs>
  <cellStyles count="5">
    <cellStyle name="Millares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19D976F1-99FA-2545-A15A-750867FD60C1}"/>
            </a:ext>
          </a:extLst>
        </xdr:cNvPr>
        <xdr:cNvSpPr>
          <a:spLocks noChangeAspect="1" noChangeArrowheads="1"/>
        </xdr:cNvSpPr>
      </xdr:nvSpPr>
      <xdr:spPr bwMode="auto">
        <a:xfrm>
          <a:off x="220798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1296761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B47F4AB8-C06E-5B47-B92C-4B0863E5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7961" cy="115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OYECTO%20CONSTRUCCION%20DELFA/2014%2005May%2003%20txt%2014va%20Edic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YECTOS%20%20DELFA/EDIFICIO%205%20NIVELES%20ING.%20ANGEL%20ROSARIO/Borrador%20de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EXCEL/FOLLETOS/2012/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126E-9CEB-B943-B388-FFB2E20EE13D}">
  <dimension ref="A1:M91"/>
  <sheetViews>
    <sheetView tabSelected="1" view="pageBreakPreview" topLeftCell="A27" zoomScale="70" zoomScaleNormal="100" zoomScaleSheetLayoutView="70" workbookViewId="0">
      <selection activeCell="E9" sqref="E9"/>
    </sheetView>
  </sheetViews>
  <sheetFormatPr baseColWidth="10" defaultColWidth="9.1640625" defaultRowHeight="15" x14ac:dyDescent="0.2"/>
  <cols>
    <col min="1" max="1" width="9.33203125" style="104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  <col min="9" max="9" width="21.83203125" customWidth="1"/>
  </cols>
  <sheetData>
    <row r="1" spans="1:7" ht="20" x14ac:dyDescent="0.2">
      <c r="A1" s="122" t="s">
        <v>0</v>
      </c>
      <c r="B1" s="122"/>
      <c r="C1" s="122"/>
      <c r="D1" s="122"/>
      <c r="E1" s="122"/>
      <c r="F1" s="122"/>
      <c r="G1" s="122"/>
    </row>
    <row r="2" spans="1:7" ht="20" x14ac:dyDescent="0.2">
      <c r="A2" s="122" t="s">
        <v>54</v>
      </c>
      <c r="B2" s="122"/>
      <c r="C2" s="122"/>
      <c r="D2" s="122"/>
      <c r="E2" s="122"/>
      <c r="F2" s="122"/>
      <c r="G2" s="122"/>
    </row>
    <row r="3" spans="1:7" ht="20" x14ac:dyDescent="0.2">
      <c r="A3" s="122" t="s">
        <v>97</v>
      </c>
      <c r="B3" s="122"/>
      <c r="C3" s="122"/>
      <c r="D3" s="122"/>
      <c r="E3" s="122"/>
      <c r="F3" s="122"/>
      <c r="G3" s="122"/>
    </row>
    <row r="4" spans="1:7" ht="20" x14ac:dyDescent="0.2">
      <c r="A4" s="122" t="s">
        <v>55</v>
      </c>
      <c r="B4" s="122"/>
      <c r="C4" s="122"/>
      <c r="D4" s="122"/>
      <c r="E4" s="122"/>
      <c r="F4" s="122"/>
      <c r="G4" s="122"/>
    </row>
    <row r="5" spans="1:7" ht="17" thickBot="1" x14ac:dyDescent="0.25">
      <c r="A5" s="1"/>
      <c r="B5" s="2"/>
      <c r="C5" s="1"/>
      <c r="D5" s="1"/>
      <c r="E5" s="3"/>
      <c r="F5" s="1"/>
    </row>
    <row r="6" spans="1:7" ht="20" thickBot="1" x14ac:dyDescent="0.25">
      <c r="A6" s="4" t="s">
        <v>1</v>
      </c>
      <c r="B6" s="5" t="s">
        <v>2</v>
      </c>
      <c r="C6" s="6" t="s">
        <v>3</v>
      </c>
      <c r="D6" s="6" t="s">
        <v>4</v>
      </c>
      <c r="E6" s="7" t="s">
        <v>5</v>
      </c>
      <c r="F6" s="5" t="s">
        <v>6</v>
      </c>
      <c r="G6" s="8" t="s">
        <v>7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18.5" customHeight="1" thickBot="1" x14ac:dyDescent="0.25">
      <c r="A8" s="13" t="s">
        <v>8</v>
      </c>
      <c r="B8" s="123" t="s">
        <v>9</v>
      </c>
      <c r="C8" s="124"/>
      <c r="D8" s="124"/>
      <c r="E8" s="124"/>
      <c r="F8" s="125"/>
      <c r="G8" s="14">
        <f>SUM(F9:F9)</f>
        <v>0</v>
      </c>
    </row>
    <row r="9" spans="1:7" ht="36.5" customHeight="1" x14ac:dyDescent="0.2">
      <c r="A9" s="15">
        <v>1.1000000000000001</v>
      </c>
      <c r="B9" s="16" t="s">
        <v>56</v>
      </c>
      <c r="C9" s="17">
        <v>4</v>
      </c>
      <c r="D9" s="18" t="s">
        <v>4</v>
      </c>
      <c r="E9" s="19"/>
      <c r="F9" s="20">
        <f>C9*E9</f>
        <v>0</v>
      </c>
      <c r="G9" s="21"/>
    </row>
    <row r="10" spans="1:7" ht="18" customHeight="1" thickBot="1" x14ac:dyDescent="0.25">
      <c r="A10" s="119"/>
      <c r="B10" s="120"/>
      <c r="C10" s="120"/>
      <c r="D10" s="120"/>
      <c r="E10" s="120"/>
      <c r="F10" s="120"/>
      <c r="G10" s="120"/>
    </row>
    <row r="11" spans="1:7" ht="19.75" customHeight="1" thickBot="1" x14ac:dyDescent="0.25">
      <c r="A11" s="15" t="s">
        <v>10</v>
      </c>
      <c r="B11" s="111" t="s">
        <v>57</v>
      </c>
      <c r="C11" s="112"/>
      <c r="D11" s="112"/>
      <c r="E11" s="112"/>
      <c r="F11" s="112"/>
      <c r="G11" s="24">
        <f>SUM(F12:F12)</f>
        <v>0</v>
      </c>
    </row>
    <row r="12" spans="1:7" ht="56.5" customHeight="1" x14ac:dyDescent="0.2">
      <c r="A12" s="15">
        <v>2.1</v>
      </c>
      <c r="B12" s="25" t="s">
        <v>58</v>
      </c>
      <c r="C12" s="26">
        <f>12.03*0.2</f>
        <v>2.4060000000000001</v>
      </c>
      <c r="D12" s="27" t="s">
        <v>59</v>
      </c>
      <c r="E12" s="33"/>
      <c r="F12" s="20">
        <f>C12*E12</f>
        <v>0</v>
      </c>
      <c r="G12" s="21"/>
    </row>
    <row r="13" spans="1:7" ht="18" customHeight="1" thickBot="1" x14ac:dyDescent="0.25">
      <c r="A13" s="22"/>
      <c r="B13" s="126"/>
      <c r="C13" s="127"/>
      <c r="D13" s="128"/>
      <c r="E13" s="129"/>
      <c r="F13" s="130"/>
      <c r="G13" s="21"/>
    </row>
    <row r="14" spans="1:7" ht="27" customHeight="1" thickBot="1" x14ac:dyDescent="0.25">
      <c r="A14" s="15" t="s">
        <v>12</v>
      </c>
      <c r="B14" s="111" t="s">
        <v>13</v>
      </c>
      <c r="C14" s="112"/>
      <c r="D14" s="112"/>
      <c r="E14" s="112"/>
      <c r="F14" s="112"/>
      <c r="G14" s="24">
        <f>SUM(F15:F16)</f>
        <v>0</v>
      </c>
    </row>
    <row r="15" spans="1:7" ht="36.5" customHeight="1" x14ac:dyDescent="0.2">
      <c r="A15" s="15">
        <v>3.1</v>
      </c>
      <c r="B15" s="25" t="s">
        <v>60</v>
      </c>
      <c r="C15" s="26">
        <f>9*3*0.1</f>
        <v>2.7</v>
      </c>
      <c r="D15" s="27" t="s">
        <v>59</v>
      </c>
      <c r="E15" s="33"/>
      <c r="F15" s="20">
        <f>C15*E15</f>
        <v>0</v>
      </c>
      <c r="G15" s="21"/>
    </row>
    <row r="16" spans="1:7" ht="54" customHeight="1" x14ac:dyDescent="0.2">
      <c r="A16" s="15">
        <v>3.2</v>
      </c>
      <c r="B16" s="25" t="s">
        <v>61</v>
      </c>
      <c r="C16" s="26">
        <v>8</v>
      </c>
      <c r="D16" s="27" t="s">
        <v>62</v>
      </c>
      <c r="E16" s="28"/>
      <c r="F16" s="20">
        <f>C16*E16</f>
        <v>0</v>
      </c>
      <c r="G16" s="21"/>
    </row>
    <row r="17" spans="1:7" ht="16.25" customHeight="1" thickBot="1" x14ac:dyDescent="0.25">
      <c r="A17" s="15"/>
      <c r="B17" s="25"/>
      <c r="C17" s="26"/>
      <c r="D17" s="27"/>
      <c r="E17" s="28"/>
      <c r="F17" s="20"/>
      <c r="G17" s="21"/>
    </row>
    <row r="18" spans="1:7" ht="22.75" customHeight="1" thickBot="1" x14ac:dyDescent="0.25">
      <c r="A18" s="15" t="s">
        <v>15</v>
      </c>
      <c r="B18" s="111" t="s">
        <v>63</v>
      </c>
      <c r="C18" s="112"/>
      <c r="D18" s="112"/>
      <c r="E18" s="112"/>
      <c r="F18" s="112"/>
      <c r="G18" s="30">
        <f>SUM(F19)</f>
        <v>0</v>
      </c>
    </row>
    <row r="19" spans="1:7" ht="18.5" customHeight="1" x14ac:dyDescent="0.2">
      <c r="A19" s="15">
        <v>4.0999999999999996</v>
      </c>
      <c r="B19" s="25" t="s">
        <v>64</v>
      </c>
      <c r="C19" s="26">
        <f>2*3+2*3+2*3+4*3+6*3</f>
        <v>48</v>
      </c>
      <c r="D19" s="27" t="s">
        <v>14</v>
      </c>
      <c r="E19" s="28"/>
      <c r="F19" s="28">
        <f>C19*E19</f>
        <v>0</v>
      </c>
      <c r="G19" s="31"/>
    </row>
    <row r="20" spans="1:7" ht="17" thickBot="1" x14ac:dyDescent="0.25">
      <c r="A20" s="119"/>
      <c r="B20" s="120"/>
      <c r="C20" s="120"/>
      <c r="D20" s="120"/>
      <c r="E20" s="120"/>
      <c r="F20" s="120"/>
      <c r="G20" s="120"/>
    </row>
    <row r="21" spans="1:7" ht="19.5" customHeight="1" thickBot="1" x14ac:dyDescent="0.25">
      <c r="A21" s="15" t="s">
        <v>16</v>
      </c>
      <c r="B21" s="32" t="s">
        <v>17</v>
      </c>
      <c r="C21" s="26"/>
      <c r="D21" s="27"/>
      <c r="E21" s="33"/>
      <c r="F21" s="34"/>
      <c r="G21" s="23">
        <f>SUM(F22:F23)</f>
        <v>0</v>
      </c>
    </row>
    <row r="22" spans="1:7" ht="22.75" customHeight="1" x14ac:dyDescent="0.2">
      <c r="A22" s="15">
        <v>5.0999999999999996</v>
      </c>
      <c r="B22" s="25" t="s">
        <v>65</v>
      </c>
      <c r="C22" s="26">
        <v>10</v>
      </c>
      <c r="D22" s="27" t="s">
        <v>14</v>
      </c>
      <c r="E22" s="28"/>
      <c r="F22" s="28">
        <f t="shared" ref="F22:F23" si="0">C22*E22</f>
        <v>0</v>
      </c>
      <c r="G22" s="31"/>
    </row>
    <row r="23" spans="1:7" ht="24.5" customHeight="1" x14ac:dyDescent="0.2">
      <c r="A23" s="15">
        <v>5.2</v>
      </c>
      <c r="B23" s="25" t="s">
        <v>66</v>
      </c>
      <c r="C23" s="26">
        <v>4</v>
      </c>
      <c r="D23" s="27" t="s">
        <v>4</v>
      </c>
      <c r="E23" s="28"/>
      <c r="F23" s="28">
        <f t="shared" si="0"/>
        <v>0</v>
      </c>
      <c r="G23" s="21"/>
    </row>
    <row r="24" spans="1:7" ht="18" customHeight="1" thickBot="1" x14ac:dyDescent="0.25">
      <c r="A24" s="119"/>
      <c r="B24" s="120"/>
      <c r="C24" s="120"/>
      <c r="D24" s="120"/>
      <c r="E24" s="120"/>
      <c r="F24" s="120"/>
      <c r="G24" s="120"/>
    </row>
    <row r="25" spans="1:7" ht="22.75" customHeight="1" thickBot="1" x14ac:dyDescent="0.25">
      <c r="A25" s="15" t="s">
        <v>19</v>
      </c>
      <c r="B25" s="111" t="s">
        <v>67</v>
      </c>
      <c r="C25" s="112"/>
      <c r="D25" s="112"/>
      <c r="E25" s="112"/>
      <c r="F25" s="121"/>
      <c r="G25" s="23">
        <f>SUM(F26:F27)</f>
        <v>0</v>
      </c>
    </row>
    <row r="26" spans="1:7" ht="40.25" customHeight="1" x14ac:dyDescent="0.2">
      <c r="A26" s="51">
        <v>6.1</v>
      </c>
      <c r="B26" s="25" t="s">
        <v>68</v>
      </c>
      <c r="C26" s="26">
        <v>1</v>
      </c>
      <c r="D26" s="27" t="s">
        <v>4</v>
      </c>
      <c r="E26" s="37"/>
      <c r="F26" s="38">
        <f>C26*E26</f>
        <v>0</v>
      </c>
      <c r="G26" s="43"/>
    </row>
    <row r="27" spans="1:7" ht="22.25" customHeight="1" x14ac:dyDescent="0.2">
      <c r="A27" s="51">
        <v>6.2</v>
      </c>
      <c r="B27" s="25" t="s">
        <v>69</v>
      </c>
      <c r="C27" s="26">
        <v>1</v>
      </c>
      <c r="D27" s="27" t="s">
        <v>11</v>
      </c>
      <c r="E27" s="48"/>
      <c r="F27" s="38">
        <f>C27*E27</f>
        <v>0</v>
      </c>
      <c r="G27" s="43"/>
    </row>
    <row r="28" spans="1:7" ht="19" thickBot="1" x14ac:dyDescent="0.25">
      <c r="A28" s="49"/>
      <c r="B28" s="126"/>
      <c r="C28" s="127"/>
      <c r="D28" s="128"/>
      <c r="E28" s="131"/>
      <c r="F28" s="132"/>
      <c r="G28" s="43"/>
    </row>
    <row r="29" spans="1:7" ht="22.75" customHeight="1" thickBot="1" x14ac:dyDescent="0.25">
      <c r="A29" s="15" t="s">
        <v>27</v>
      </c>
      <c r="B29" s="111" t="s">
        <v>70</v>
      </c>
      <c r="C29" s="112"/>
      <c r="D29" s="112"/>
      <c r="E29" s="112"/>
      <c r="F29" s="121"/>
      <c r="G29" s="23">
        <f>SUM(F30:F33)</f>
        <v>0</v>
      </c>
    </row>
    <row r="30" spans="1:7" ht="24" customHeight="1" x14ac:dyDescent="0.2">
      <c r="A30" s="51">
        <v>7.1</v>
      </c>
      <c r="B30" s="25" t="s">
        <v>71</v>
      </c>
      <c r="C30" s="26">
        <v>170.52</v>
      </c>
      <c r="D30" s="27" t="s">
        <v>14</v>
      </c>
      <c r="E30" s="37"/>
      <c r="F30" s="38">
        <f>C30*E30</f>
        <v>0</v>
      </c>
      <c r="G30" s="43"/>
    </row>
    <row r="31" spans="1:7" ht="34" x14ac:dyDescent="0.2">
      <c r="A31" s="51">
        <v>7.2</v>
      </c>
      <c r="B31" s="25" t="s">
        <v>72</v>
      </c>
      <c r="C31" s="26">
        <f>(16.14+16.14+9.82+9.82+10+8)*3</f>
        <v>209.76</v>
      </c>
      <c r="D31" s="27" t="s">
        <v>14</v>
      </c>
      <c r="E31" s="48"/>
      <c r="F31" s="38">
        <f>C31*E31</f>
        <v>0</v>
      </c>
      <c r="G31" s="43"/>
    </row>
    <row r="32" spans="1:7" ht="34" x14ac:dyDescent="0.2">
      <c r="A32" s="51">
        <v>7.3</v>
      </c>
      <c r="B32" s="25" t="s">
        <v>73</v>
      </c>
      <c r="C32" s="26">
        <f>(16.14+16.14+9.82+9.82)*3</f>
        <v>155.76</v>
      </c>
      <c r="D32" s="27" t="s">
        <v>11</v>
      </c>
      <c r="E32" s="48"/>
      <c r="F32" s="38">
        <f>C32*E32</f>
        <v>0</v>
      </c>
      <c r="G32" s="43"/>
    </row>
    <row r="33" spans="1:13" ht="18" x14ac:dyDescent="0.2">
      <c r="A33" s="51"/>
      <c r="B33" s="25"/>
      <c r="C33" s="26"/>
      <c r="D33" s="27"/>
      <c r="E33" s="48"/>
      <c r="F33" s="38"/>
      <c r="G33" s="43"/>
    </row>
    <row r="34" spans="1:13" ht="19" thickBot="1" x14ac:dyDescent="0.25">
      <c r="A34" s="49"/>
      <c r="B34" s="126"/>
      <c r="C34" s="127"/>
      <c r="D34" s="128"/>
      <c r="E34" s="131"/>
      <c r="F34" s="132"/>
      <c r="G34" s="43"/>
    </row>
    <row r="35" spans="1:13" ht="22.75" customHeight="1" thickBot="1" x14ac:dyDescent="0.25">
      <c r="A35" s="15" t="s">
        <v>32</v>
      </c>
      <c r="B35" s="111" t="s">
        <v>20</v>
      </c>
      <c r="C35" s="112"/>
      <c r="D35" s="112"/>
      <c r="E35" s="112"/>
      <c r="F35" s="112"/>
      <c r="G35" s="23">
        <f>SUM(F36:F44)</f>
        <v>0</v>
      </c>
    </row>
    <row r="36" spans="1:13" ht="51" x14ac:dyDescent="0.2">
      <c r="A36" s="15">
        <v>8.4</v>
      </c>
      <c r="B36" s="35" t="s">
        <v>74</v>
      </c>
      <c r="C36" s="36">
        <v>1</v>
      </c>
      <c r="D36" s="35" t="s">
        <v>4</v>
      </c>
      <c r="E36" s="37"/>
      <c r="F36" s="38">
        <f t="shared" ref="F36:F44" si="1">C36*E36</f>
        <v>0</v>
      </c>
      <c r="G36" s="39"/>
    </row>
    <row r="37" spans="1:13" ht="33.5" customHeight="1" x14ac:dyDescent="0.2">
      <c r="A37" s="15">
        <v>8.6</v>
      </c>
      <c r="B37" s="35" t="s">
        <v>75</v>
      </c>
      <c r="C37" s="36">
        <f>12*2.5</f>
        <v>30</v>
      </c>
      <c r="D37" s="35" t="s">
        <v>14</v>
      </c>
      <c r="E37" s="37"/>
      <c r="F37" s="38">
        <f t="shared" si="1"/>
        <v>0</v>
      </c>
      <c r="G37" s="39"/>
    </row>
    <row r="38" spans="1:13" ht="47.5" customHeight="1" x14ac:dyDescent="0.2">
      <c r="A38" s="15">
        <v>8.6999999999999993</v>
      </c>
      <c r="B38" s="35" t="s">
        <v>21</v>
      </c>
      <c r="C38" s="36">
        <v>1</v>
      </c>
      <c r="D38" s="35" t="s">
        <v>22</v>
      </c>
      <c r="E38" s="37"/>
      <c r="F38" s="38">
        <f t="shared" si="1"/>
        <v>0</v>
      </c>
      <c r="G38" s="39"/>
    </row>
    <row r="39" spans="1:13" ht="31.25" customHeight="1" x14ac:dyDescent="0.2">
      <c r="A39" s="15">
        <v>8.8000000000000007</v>
      </c>
      <c r="B39" s="35" t="s">
        <v>23</v>
      </c>
      <c r="C39" s="36">
        <v>1</v>
      </c>
      <c r="D39" s="35" t="s">
        <v>4</v>
      </c>
      <c r="E39" s="37"/>
      <c r="F39" s="38">
        <f t="shared" si="1"/>
        <v>0</v>
      </c>
      <c r="G39" s="39"/>
    </row>
    <row r="40" spans="1:13" ht="27.5" customHeight="1" x14ac:dyDescent="0.2">
      <c r="A40" s="15">
        <v>8.9</v>
      </c>
      <c r="B40" s="35" t="s">
        <v>25</v>
      </c>
      <c r="C40" s="36">
        <v>1</v>
      </c>
      <c r="D40" s="35" t="s">
        <v>4</v>
      </c>
      <c r="E40" s="37"/>
      <c r="F40" s="38">
        <f t="shared" si="1"/>
        <v>0</v>
      </c>
      <c r="G40" s="39"/>
    </row>
    <row r="41" spans="1:13" ht="68" x14ac:dyDescent="0.2">
      <c r="A41" s="15" t="s">
        <v>76</v>
      </c>
      <c r="B41" s="133" t="s">
        <v>77</v>
      </c>
      <c r="C41" s="40">
        <v>2</v>
      </c>
      <c r="D41" s="41" t="s">
        <v>18</v>
      </c>
      <c r="E41" s="42"/>
      <c r="F41" s="38">
        <f t="shared" si="1"/>
        <v>0</v>
      </c>
      <c r="G41" s="43"/>
    </row>
    <row r="42" spans="1:13" ht="30" customHeight="1" x14ac:dyDescent="0.2">
      <c r="A42" s="15">
        <v>8.11</v>
      </c>
      <c r="B42" s="52" t="s">
        <v>24</v>
      </c>
      <c r="C42" s="26">
        <v>1</v>
      </c>
      <c r="D42" s="27" t="s">
        <v>4</v>
      </c>
      <c r="E42" s="42"/>
      <c r="F42" s="38">
        <f t="shared" si="1"/>
        <v>0</v>
      </c>
      <c r="G42" s="43"/>
    </row>
    <row r="43" spans="1:13" ht="24" customHeight="1" x14ac:dyDescent="0.2">
      <c r="A43" s="15">
        <v>8.1199999999999992</v>
      </c>
      <c r="B43" s="134" t="s">
        <v>78</v>
      </c>
      <c r="C43" s="44">
        <v>1</v>
      </c>
      <c r="D43" s="45" t="s">
        <v>26</v>
      </c>
      <c r="E43" s="46"/>
      <c r="F43" s="47">
        <f t="shared" si="1"/>
        <v>0</v>
      </c>
      <c r="G43" s="43"/>
    </row>
    <row r="44" spans="1:13" ht="26.5" customHeight="1" x14ac:dyDescent="0.2">
      <c r="A44" s="15">
        <v>8.1300000000000008</v>
      </c>
      <c r="B44" s="25" t="s">
        <v>79</v>
      </c>
      <c r="C44" s="26">
        <v>1</v>
      </c>
      <c r="D44" s="27" t="s">
        <v>4</v>
      </c>
      <c r="E44" s="48"/>
      <c r="F44" s="38">
        <f t="shared" si="1"/>
        <v>0</v>
      </c>
      <c r="G44" s="43"/>
    </row>
    <row r="45" spans="1:13" ht="19" thickBot="1" x14ac:dyDescent="0.25">
      <c r="A45" s="113"/>
      <c r="B45" s="114"/>
      <c r="C45" s="114"/>
      <c r="D45" s="114"/>
      <c r="E45" s="114"/>
      <c r="F45" s="114"/>
      <c r="G45" s="114"/>
      <c r="K45" s="110"/>
      <c r="L45" s="110"/>
      <c r="M45" s="110"/>
    </row>
    <row r="46" spans="1:13" ht="27" customHeight="1" thickBot="1" x14ac:dyDescent="0.25">
      <c r="A46" s="15" t="s">
        <v>33</v>
      </c>
      <c r="B46" s="111" t="s">
        <v>28</v>
      </c>
      <c r="C46" s="112"/>
      <c r="D46" s="112"/>
      <c r="E46" s="112"/>
      <c r="F46" s="121"/>
      <c r="G46" s="23">
        <f>SUM(F47:F57)</f>
        <v>0</v>
      </c>
      <c r="K46" s="110"/>
      <c r="L46" s="110"/>
      <c r="M46" s="110"/>
    </row>
    <row r="47" spans="1:13" ht="24" customHeight="1" x14ac:dyDescent="0.2">
      <c r="A47" s="51">
        <v>9.1</v>
      </c>
      <c r="B47" s="52" t="s">
        <v>80</v>
      </c>
      <c r="C47" s="53">
        <v>2</v>
      </c>
      <c r="D47" s="54" t="s">
        <v>4</v>
      </c>
      <c r="E47" s="46"/>
      <c r="F47" s="47">
        <f t="shared" ref="F47:F57" si="2">C47*E47</f>
        <v>0</v>
      </c>
      <c r="G47" s="43"/>
    </row>
    <row r="48" spans="1:13" ht="38.5" customHeight="1" x14ac:dyDescent="0.2">
      <c r="A48" s="51">
        <v>9.1999999999999993</v>
      </c>
      <c r="B48" s="52" t="s">
        <v>81</v>
      </c>
      <c r="C48" s="53">
        <v>8</v>
      </c>
      <c r="D48" s="54" t="s">
        <v>4</v>
      </c>
      <c r="E48" s="46"/>
      <c r="F48" s="47">
        <f t="shared" si="2"/>
        <v>0</v>
      </c>
      <c r="G48" s="43"/>
    </row>
    <row r="49" spans="1:7" ht="24" customHeight="1" x14ac:dyDescent="0.2">
      <c r="A49" s="51">
        <v>9.3000000000000007</v>
      </c>
      <c r="B49" s="52" t="s">
        <v>82</v>
      </c>
      <c r="C49" s="53">
        <v>5</v>
      </c>
      <c r="D49" s="54" t="s">
        <v>4</v>
      </c>
      <c r="E49" s="46"/>
      <c r="F49" s="47">
        <f t="shared" si="2"/>
        <v>0</v>
      </c>
      <c r="G49" s="43"/>
    </row>
    <row r="50" spans="1:7" ht="24" customHeight="1" x14ac:dyDescent="0.2">
      <c r="A50" s="51">
        <v>9.4</v>
      </c>
      <c r="B50" s="52" t="s">
        <v>83</v>
      </c>
      <c r="C50" s="53">
        <v>4</v>
      </c>
      <c r="D50" s="54" t="s">
        <v>4</v>
      </c>
      <c r="E50" s="46"/>
      <c r="F50" s="47">
        <f t="shared" si="2"/>
        <v>0</v>
      </c>
      <c r="G50" s="43"/>
    </row>
    <row r="51" spans="1:7" ht="24" customHeight="1" x14ac:dyDescent="0.2">
      <c r="A51" s="51">
        <v>9.5</v>
      </c>
      <c r="B51" s="52" t="s">
        <v>84</v>
      </c>
      <c r="C51" s="53">
        <v>5</v>
      </c>
      <c r="D51" s="54" t="s">
        <v>4</v>
      </c>
      <c r="E51" s="46"/>
      <c r="F51" s="47">
        <f t="shared" si="2"/>
        <v>0</v>
      </c>
      <c r="G51" s="43"/>
    </row>
    <row r="52" spans="1:7" ht="24" customHeight="1" x14ac:dyDescent="0.2">
      <c r="A52" s="51">
        <v>9.6</v>
      </c>
      <c r="B52" s="52" t="s">
        <v>85</v>
      </c>
      <c r="C52" s="53">
        <v>5</v>
      </c>
      <c r="D52" s="54" t="s">
        <v>4</v>
      </c>
      <c r="E52" s="46"/>
      <c r="F52" s="47">
        <f t="shared" si="2"/>
        <v>0</v>
      </c>
      <c r="G52" s="43"/>
    </row>
    <row r="53" spans="1:7" ht="24" customHeight="1" x14ac:dyDescent="0.2">
      <c r="A53" s="51">
        <v>9.6999999999999993</v>
      </c>
      <c r="B53" s="52" t="s">
        <v>86</v>
      </c>
      <c r="C53" s="53">
        <v>4</v>
      </c>
      <c r="D53" s="54" t="s">
        <v>4</v>
      </c>
      <c r="E53" s="46"/>
      <c r="F53" s="47">
        <f t="shared" si="2"/>
        <v>0</v>
      </c>
      <c r="G53" s="43"/>
    </row>
    <row r="54" spans="1:7" ht="24" customHeight="1" x14ac:dyDescent="0.2">
      <c r="A54" s="51">
        <v>9.8000000000000007</v>
      </c>
      <c r="B54" s="52" t="s">
        <v>29</v>
      </c>
      <c r="C54" s="55">
        <f>+C47+C48+C49+C53</f>
        <v>19</v>
      </c>
      <c r="D54" s="54" t="s">
        <v>4</v>
      </c>
      <c r="E54" s="46"/>
      <c r="F54" s="47">
        <f t="shared" si="2"/>
        <v>0</v>
      </c>
      <c r="G54" s="43"/>
    </row>
    <row r="55" spans="1:7" ht="24" customHeight="1" x14ac:dyDescent="0.2">
      <c r="A55" s="51">
        <v>9.9</v>
      </c>
      <c r="B55" s="52" t="s">
        <v>30</v>
      </c>
      <c r="C55" s="55">
        <v>3</v>
      </c>
      <c r="D55" s="54" t="s">
        <v>4</v>
      </c>
      <c r="E55" s="46"/>
      <c r="F55" s="47">
        <f t="shared" si="2"/>
        <v>0</v>
      </c>
      <c r="G55" s="43"/>
    </row>
    <row r="56" spans="1:7" ht="24" customHeight="1" x14ac:dyDescent="0.2">
      <c r="A56" s="51" t="s">
        <v>87</v>
      </c>
      <c r="B56" s="52" t="s">
        <v>31</v>
      </c>
      <c r="C56" s="55">
        <v>4</v>
      </c>
      <c r="D56" s="54" t="s">
        <v>4</v>
      </c>
      <c r="E56" s="46"/>
      <c r="F56" s="47">
        <f t="shared" si="2"/>
        <v>0</v>
      </c>
      <c r="G56" s="43"/>
    </row>
    <row r="57" spans="1:7" ht="34" x14ac:dyDescent="0.2">
      <c r="A57" s="51">
        <v>9.11</v>
      </c>
      <c r="B57" s="52" t="s">
        <v>88</v>
      </c>
      <c r="C57" s="55">
        <v>1</v>
      </c>
      <c r="D57" s="54" t="s">
        <v>4</v>
      </c>
      <c r="E57" s="46"/>
      <c r="F57" s="47">
        <f t="shared" si="2"/>
        <v>0</v>
      </c>
      <c r="G57" s="43"/>
    </row>
    <row r="58" spans="1:7" ht="18" customHeight="1" thickBot="1" x14ac:dyDescent="0.25">
      <c r="A58" s="113"/>
      <c r="B58" s="114"/>
      <c r="C58" s="114"/>
      <c r="D58" s="114"/>
      <c r="E58" s="114"/>
      <c r="F58" s="114"/>
      <c r="G58" s="114"/>
    </row>
    <row r="59" spans="1:7" ht="24" customHeight="1" thickBot="1" x14ac:dyDescent="0.25">
      <c r="A59" s="56" t="s">
        <v>35</v>
      </c>
      <c r="B59" s="116" t="s">
        <v>34</v>
      </c>
      <c r="C59" s="117"/>
      <c r="D59" s="117"/>
      <c r="E59" s="117"/>
      <c r="F59" s="118"/>
      <c r="G59" s="57">
        <f>SUM(F60:F60)</f>
        <v>0</v>
      </c>
    </row>
    <row r="60" spans="1:7" ht="34" x14ac:dyDescent="0.2">
      <c r="A60" s="58">
        <v>10.1</v>
      </c>
      <c r="B60" s="59" t="s">
        <v>89</v>
      </c>
      <c r="C60" s="44">
        <v>4</v>
      </c>
      <c r="D60" s="45" t="s">
        <v>4</v>
      </c>
      <c r="E60" s="46"/>
      <c r="F60" s="46">
        <f>+C60*E60</f>
        <v>0</v>
      </c>
      <c r="G60" s="39"/>
    </row>
    <row r="61" spans="1:7" ht="22.25" customHeight="1" thickBot="1" x14ac:dyDescent="0.25">
      <c r="A61" s="51"/>
      <c r="B61" s="25"/>
      <c r="C61" s="60"/>
      <c r="D61" s="61"/>
      <c r="E61" s="62"/>
      <c r="F61" s="62"/>
      <c r="G61" s="43"/>
    </row>
    <row r="62" spans="1:7" ht="22.25" customHeight="1" thickBot="1" x14ac:dyDescent="0.25">
      <c r="A62" s="51" t="s">
        <v>44</v>
      </c>
      <c r="B62" s="111" t="s">
        <v>36</v>
      </c>
      <c r="C62" s="112"/>
      <c r="D62" s="112"/>
      <c r="E62" s="112"/>
      <c r="F62" s="115"/>
      <c r="G62" s="23">
        <f>SUM(F63:F70)</f>
        <v>0</v>
      </c>
    </row>
    <row r="63" spans="1:7" ht="22.25" customHeight="1" x14ac:dyDescent="0.2">
      <c r="A63" s="51">
        <v>11.1</v>
      </c>
      <c r="B63" s="135" t="s">
        <v>37</v>
      </c>
      <c r="C63" s="63">
        <v>1</v>
      </c>
      <c r="D63" s="64" t="s">
        <v>38</v>
      </c>
      <c r="E63" s="65"/>
      <c r="F63" s="136">
        <f t="shared" ref="F63:F70" si="3">C63*E63</f>
        <v>0</v>
      </c>
      <c r="G63" s="39"/>
    </row>
    <row r="64" spans="1:7" ht="22.25" customHeight="1" x14ac:dyDescent="0.2">
      <c r="A64" s="51">
        <v>11.2</v>
      </c>
      <c r="B64" s="135" t="s">
        <v>39</v>
      </c>
      <c r="C64" s="71">
        <v>1</v>
      </c>
      <c r="D64" s="72" t="s">
        <v>26</v>
      </c>
      <c r="E64" s="73"/>
      <c r="F64" s="136">
        <f t="shared" si="3"/>
        <v>0</v>
      </c>
      <c r="G64" s="39"/>
    </row>
    <row r="65" spans="1:9" ht="161.5" customHeight="1" x14ac:dyDescent="0.2">
      <c r="A65" s="67">
        <v>11.3</v>
      </c>
      <c r="B65" s="29" t="s">
        <v>40</v>
      </c>
      <c r="C65" s="68">
        <v>1</v>
      </c>
      <c r="D65" s="69" t="s">
        <v>4</v>
      </c>
      <c r="E65" s="66"/>
      <c r="F65" s="70">
        <f t="shared" si="3"/>
        <v>0</v>
      </c>
      <c r="G65" s="43"/>
    </row>
    <row r="66" spans="1:9" ht="36" customHeight="1" x14ac:dyDescent="0.2">
      <c r="A66" s="67">
        <v>11.4</v>
      </c>
      <c r="B66" s="29" t="s">
        <v>41</v>
      </c>
      <c r="C66" s="68">
        <v>2</v>
      </c>
      <c r="D66" s="69" t="s">
        <v>4</v>
      </c>
      <c r="E66" s="66"/>
      <c r="F66" s="70">
        <f t="shared" si="3"/>
        <v>0</v>
      </c>
      <c r="G66" s="43"/>
    </row>
    <row r="67" spans="1:9" ht="24.5" customHeight="1" x14ac:dyDescent="0.2">
      <c r="A67" s="67">
        <v>11.5</v>
      </c>
      <c r="B67" s="52" t="s">
        <v>42</v>
      </c>
      <c r="C67" s="71">
        <v>1</v>
      </c>
      <c r="D67" s="72" t="s">
        <v>4</v>
      </c>
      <c r="E67" s="73"/>
      <c r="F67" s="70">
        <f t="shared" si="3"/>
        <v>0</v>
      </c>
      <c r="G67" s="43"/>
    </row>
    <row r="68" spans="1:9" ht="24.5" customHeight="1" x14ac:dyDescent="0.2">
      <c r="A68" s="67">
        <v>11.6</v>
      </c>
      <c r="B68" s="52" t="s">
        <v>43</v>
      </c>
      <c r="C68" s="71">
        <v>1</v>
      </c>
      <c r="D68" s="72" t="s">
        <v>4</v>
      </c>
      <c r="E68" s="73"/>
      <c r="F68" s="70">
        <f t="shared" si="3"/>
        <v>0</v>
      </c>
      <c r="G68" s="43"/>
    </row>
    <row r="69" spans="1:9" ht="24.5" customHeight="1" x14ac:dyDescent="0.2">
      <c r="A69" s="67">
        <v>11.7</v>
      </c>
      <c r="B69" s="52" t="s">
        <v>90</v>
      </c>
      <c r="C69" s="71">
        <f>4.5*0.6+2*0.6</f>
        <v>3.8999999999999995</v>
      </c>
      <c r="D69" s="72" t="s">
        <v>91</v>
      </c>
      <c r="E69" s="73"/>
      <c r="F69" s="70">
        <f t="shared" si="3"/>
        <v>0</v>
      </c>
      <c r="G69" s="43"/>
    </row>
    <row r="70" spans="1:9" ht="40.25" customHeight="1" thickBot="1" x14ac:dyDescent="0.25">
      <c r="A70" s="67">
        <v>11.8</v>
      </c>
      <c r="B70" s="52" t="s">
        <v>92</v>
      </c>
      <c r="C70" s="63">
        <v>1</v>
      </c>
      <c r="D70" s="64" t="s">
        <v>26</v>
      </c>
      <c r="E70" s="65"/>
      <c r="F70" s="70">
        <f t="shared" si="3"/>
        <v>0</v>
      </c>
      <c r="G70" s="43"/>
    </row>
    <row r="71" spans="1:9" ht="28.25" customHeight="1" thickBot="1" x14ac:dyDescent="0.25">
      <c r="A71" s="137"/>
      <c r="B71" s="138" t="s">
        <v>45</v>
      </c>
      <c r="C71" s="139"/>
      <c r="D71" s="139"/>
      <c r="E71" s="89"/>
      <c r="F71" s="89"/>
      <c r="G71" s="90">
        <f>SUM(G8:G65)</f>
        <v>0</v>
      </c>
    </row>
    <row r="72" spans="1:9" ht="21" customHeight="1" x14ac:dyDescent="0.2">
      <c r="A72" s="74"/>
      <c r="B72" s="75" t="s">
        <v>46</v>
      </c>
      <c r="C72" s="76">
        <v>0.1</v>
      </c>
      <c r="D72" s="77"/>
      <c r="E72" s="140">
        <f>G71</f>
        <v>0</v>
      </c>
      <c r="F72" s="141"/>
      <c r="G72" s="78">
        <f t="shared" ref="G72:G77" si="4">+$G$71*C72</f>
        <v>0</v>
      </c>
    </row>
    <row r="73" spans="1:9" ht="21" customHeight="1" x14ac:dyDescent="0.2">
      <c r="A73" s="79"/>
      <c r="B73" s="80" t="s">
        <v>47</v>
      </c>
      <c r="C73" s="81">
        <v>0.04</v>
      </c>
      <c r="D73" s="82"/>
      <c r="E73" s="109">
        <f>E72</f>
        <v>0</v>
      </c>
      <c r="F73" s="109"/>
      <c r="G73" s="78">
        <f t="shared" si="4"/>
        <v>0</v>
      </c>
    </row>
    <row r="74" spans="1:9" ht="21" customHeight="1" x14ac:dyDescent="0.2">
      <c r="A74" s="79"/>
      <c r="B74" s="80" t="s">
        <v>48</v>
      </c>
      <c r="C74" s="81">
        <v>0.04</v>
      </c>
      <c r="D74" s="82"/>
      <c r="E74" s="109">
        <f>E73</f>
        <v>0</v>
      </c>
      <c r="F74" s="109"/>
      <c r="G74" s="78">
        <f t="shared" si="4"/>
        <v>0</v>
      </c>
    </row>
    <row r="75" spans="1:9" ht="21" customHeight="1" x14ac:dyDescent="0.2">
      <c r="A75" s="79"/>
      <c r="B75" s="80" t="s">
        <v>49</v>
      </c>
      <c r="C75" s="81">
        <v>0.03</v>
      </c>
      <c r="D75" s="82"/>
      <c r="E75" s="109">
        <f>E74</f>
        <v>0</v>
      </c>
      <c r="F75" s="109"/>
      <c r="G75" s="78">
        <f t="shared" si="4"/>
        <v>0</v>
      </c>
    </row>
    <row r="76" spans="1:9" ht="21" customHeight="1" x14ac:dyDescent="0.2">
      <c r="A76" s="79"/>
      <c r="B76" s="80" t="s">
        <v>93</v>
      </c>
      <c r="C76" s="81">
        <v>0.01</v>
      </c>
      <c r="D76" s="82"/>
      <c r="E76" s="109">
        <f>E75</f>
        <v>0</v>
      </c>
      <c r="F76" s="109"/>
      <c r="G76" s="78">
        <f t="shared" si="4"/>
        <v>0</v>
      </c>
    </row>
    <row r="77" spans="1:9" ht="21" customHeight="1" x14ac:dyDescent="0.2">
      <c r="A77" s="79"/>
      <c r="B77" s="80" t="s">
        <v>50</v>
      </c>
      <c r="C77" s="83">
        <v>1E-4</v>
      </c>
      <c r="D77" s="82"/>
      <c r="E77" s="109">
        <f>E76</f>
        <v>0</v>
      </c>
      <c r="F77" s="109"/>
      <c r="G77" s="78">
        <f t="shared" si="4"/>
        <v>0</v>
      </c>
      <c r="I77" s="78"/>
    </row>
    <row r="78" spans="1:9" ht="21" customHeight="1" thickBot="1" x14ac:dyDescent="0.25">
      <c r="A78" s="79"/>
      <c r="B78" s="80" t="s">
        <v>51</v>
      </c>
      <c r="C78" s="81">
        <v>0.18</v>
      </c>
      <c r="D78" s="82"/>
      <c r="E78" s="109">
        <f>G72</f>
        <v>0</v>
      </c>
      <c r="F78" s="109"/>
      <c r="G78" s="84">
        <f>+G72*C78</f>
        <v>0</v>
      </c>
    </row>
    <row r="79" spans="1:9" ht="21" customHeight="1" thickBot="1" x14ac:dyDescent="0.25">
      <c r="A79" s="85"/>
      <c r="B79" s="86" t="s">
        <v>52</v>
      </c>
      <c r="C79" s="87"/>
      <c r="D79" s="87"/>
      <c r="E79" s="88"/>
      <c r="F79" s="89"/>
      <c r="G79" s="90">
        <f t="shared" ref="G79" si="5">SUM(G72:G78)</f>
        <v>0</v>
      </c>
    </row>
    <row r="80" spans="1:9" ht="21" customHeight="1" thickBot="1" x14ac:dyDescent="0.25">
      <c r="A80" s="91"/>
      <c r="B80" s="92" t="s">
        <v>53</v>
      </c>
      <c r="C80" s="92"/>
      <c r="D80" s="92"/>
      <c r="E80" s="93"/>
      <c r="F80" s="94"/>
      <c r="G80" s="95">
        <f t="shared" ref="G80" si="6">+G71+G79</f>
        <v>0</v>
      </c>
    </row>
    <row r="81" spans="1:7" ht="18" x14ac:dyDescent="0.2">
      <c r="A81" s="96"/>
      <c r="B81" s="142"/>
      <c r="C81" s="98"/>
      <c r="D81" s="98"/>
      <c r="E81" s="98"/>
      <c r="F81" s="99"/>
    </row>
    <row r="82" spans="1:7" ht="20" x14ac:dyDescent="0.2">
      <c r="A82" s="96"/>
      <c r="B82" s="97" t="s">
        <v>94</v>
      </c>
      <c r="C82" s="98"/>
      <c r="D82" s="98"/>
      <c r="E82" s="98"/>
      <c r="F82" s="99"/>
    </row>
    <row r="83" spans="1:7" ht="18" x14ac:dyDescent="0.2">
      <c r="A83" s="96"/>
      <c r="B83" s="98"/>
      <c r="C83" s="98"/>
      <c r="D83" s="98"/>
      <c r="E83" s="98"/>
      <c r="F83" s="100"/>
    </row>
    <row r="84" spans="1:7" ht="18" x14ac:dyDescent="0.2">
      <c r="A84" s="96"/>
      <c r="B84" s="101"/>
      <c r="C84" s="98"/>
      <c r="D84" s="98"/>
      <c r="E84" s="98"/>
      <c r="F84" s="98"/>
    </row>
    <row r="85" spans="1:7" ht="18" x14ac:dyDescent="0.2">
      <c r="A85" s="96"/>
      <c r="B85" s="102"/>
      <c r="C85" s="98"/>
      <c r="D85" s="98"/>
      <c r="E85" s="98"/>
      <c r="F85" s="100"/>
    </row>
    <row r="86" spans="1:7" ht="18" x14ac:dyDescent="0.2">
      <c r="A86" s="103"/>
      <c r="B86" s="102"/>
      <c r="C86" s="98"/>
      <c r="D86" s="98"/>
      <c r="E86" s="98"/>
      <c r="F86" s="98"/>
    </row>
    <row r="87" spans="1:7" ht="18" x14ac:dyDescent="0.2">
      <c r="A87" s="103"/>
      <c r="B87" s="98"/>
      <c r="C87" s="98"/>
      <c r="D87" s="50"/>
      <c r="E87" s="50"/>
      <c r="F87" s="50"/>
    </row>
    <row r="88" spans="1:7" ht="22" x14ac:dyDescent="0.3">
      <c r="B88" s="143"/>
      <c r="C88" s="143"/>
      <c r="D88" s="143" t="s">
        <v>95</v>
      </c>
      <c r="E88" s="106"/>
      <c r="F88" s="105"/>
    </row>
    <row r="89" spans="1:7" x14ac:dyDescent="0.2">
      <c r="E89" s="107" t="s">
        <v>96</v>
      </c>
      <c r="F89" s="107"/>
      <c r="G89" s="107"/>
    </row>
    <row r="90" spans="1:7" ht="21" x14ac:dyDescent="0.3">
      <c r="C90" s="105"/>
      <c r="D90" s="105"/>
      <c r="E90" s="108"/>
      <c r="F90" s="108"/>
      <c r="G90" s="108"/>
    </row>
    <row r="91" spans="1:7" ht="21" x14ac:dyDescent="0.3">
      <c r="C91" s="105"/>
      <c r="D91" s="105"/>
      <c r="E91" s="108"/>
      <c r="F91" s="108"/>
      <c r="G91" s="108"/>
    </row>
  </sheetData>
  <mergeCells count="31">
    <mergeCell ref="E91:G91"/>
    <mergeCell ref="E75:F75"/>
    <mergeCell ref="E76:F76"/>
    <mergeCell ref="E77:F77"/>
    <mergeCell ref="E78:F78"/>
    <mergeCell ref="E89:G89"/>
    <mergeCell ref="E90:G90"/>
    <mergeCell ref="A58:G58"/>
    <mergeCell ref="B59:F59"/>
    <mergeCell ref="B62:F62"/>
    <mergeCell ref="E72:F72"/>
    <mergeCell ref="E73:F73"/>
    <mergeCell ref="E74:F74"/>
    <mergeCell ref="B29:F29"/>
    <mergeCell ref="B35:F35"/>
    <mergeCell ref="A45:G45"/>
    <mergeCell ref="K45:M45"/>
    <mergeCell ref="B46:F46"/>
    <mergeCell ref="K46:M46"/>
    <mergeCell ref="B11:F11"/>
    <mergeCell ref="B14:F14"/>
    <mergeCell ref="B18:F18"/>
    <mergeCell ref="A20:G20"/>
    <mergeCell ref="A24:G24"/>
    <mergeCell ref="B25:F25"/>
    <mergeCell ref="A1:G1"/>
    <mergeCell ref="A2:G2"/>
    <mergeCell ref="A3:G3"/>
    <mergeCell ref="A4:G4"/>
    <mergeCell ref="B8:F8"/>
    <mergeCell ref="A10:G10"/>
  </mergeCells>
  <printOptions horizontalCentered="1"/>
  <pageMargins left="0.51181102362204722" right="0.51181102362204722" top="1.1417322834645669" bottom="0.74803149606299213" header="0.31496062992125984" footer="0.31496062992125984"/>
  <pageSetup scale="60" fitToHeight="0" orientation="portrait" r:id="rId1"/>
  <rowBreaks count="1" manualBreakCount="1">
    <brk id="7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Cevicos</vt:lpstr>
      <vt:lpstr>Cevicos!Área_de_impresión</vt:lpstr>
      <vt:lpstr>Cevicos!Títulos_a_imprimir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2023-01-13T17:05:04Z</dcterms:created>
  <dcterms:modified xsi:type="dcterms:W3CDTF">2023-03-10T17:19:08Z</dcterms:modified>
</cp:coreProperties>
</file>