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ropbox\COMEDORES ECONOMICOS-LICITACIONES\2023\CEED-CP-2022-0001 (REMODELACIONES)\"/>
    </mc:Choice>
  </mc:AlternateContent>
  <bookViews>
    <workbookView xWindow="0" yWindow="0" windowWidth="23040" windowHeight="8904"/>
  </bookViews>
  <sheets>
    <sheet name="pueblo viejo azua" sheetId="3" r:id="rId1"/>
    <sheet name="el rosario" sheetId="2" r:id="rId2"/>
    <sheet name="tabara arriba" sheetId="1" r:id="rId3"/>
    <sheet name="bani" sheetId="4" r:id="rId4"/>
  </sheets>
  <externalReferences>
    <externalReference r:id="rId5"/>
    <externalReference r:id="rId6"/>
    <externalReference r:id="rId7"/>
    <externalReference r:id="rId8"/>
  </externalReferences>
  <definedNames>
    <definedName name="ABULT">#REF!</definedName>
    <definedName name="Acero_Apoyo_Der">#REF!</definedName>
    <definedName name="Acero_Apoyo_Inf">#REF!</definedName>
    <definedName name="Acero_Apoyo_Izq">#REF!</definedName>
    <definedName name="Acero_Apoyo_Sup">#REF!</definedName>
    <definedName name="Acero_Especial_X1">#REF!</definedName>
    <definedName name="Acero_Especial_Y1">#REF!</definedName>
    <definedName name="Acero_Px">#REF!</definedName>
    <definedName name="Acero_Px1">#REF!</definedName>
    <definedName name="Acero_Px2">#REF!</definedName>
    <definedName name="Acero_Py1">#REF!</definedName>
    <definedName name="Acero_Py2">#REF!</definedName>
    <definedName name="_xlnm.Print_Area" localSheetId="3">bani!$A$1:$G$93</definedName>
    <definedName name="_xlnm.Print_Area" localSheetId="1">'el rosario'!$A$1:$G$79</definedName>
    <definedName name="_xlnm.Print_Area" localSheetId="0">'pueblo viejo azua'!$A$1:$G$82</definedName>
    <definedName name="_xlnm.Print_Area" localSheetId="2">'tabara arriba'!$A$1:$G$80</definedName>
    <definedName name="AREA1">#REF!</definedName>
    <definedName name="AREA12">#REF!</definedName>
    <definedName name="AREA34">#REF!</definedName>
    <definedName name="AREA38">#REF!</definedName>
    <definedName name="ARQSA">#REF!</definedName>
    <definedName name="BAÑERAHFBCA">[2]Ana!#REF!</definedName>
    <definedName name="BAÑERAHFCOL">[2]Ana!#REF!</definedName>
    <definedName name="BAÑERALIV">[2]Ana!#REF!</definedName>
    <definedName name="BIDETBCO">[2]Ana!#REF!</definedName>
    <definedName name="BIDETBCOPVC">#REF!</definedName>
    <definedName name="BIDETCOL">[2]Ana!#REF!</definedName>
    <definedName name="CIUPAISJAGS">#REF!</definedName>
    <definedName name="CIUPAISPROY">#REF!</definedName>
    <definedName name="COLABORA1">#REF!</definedName>
    <definedName name="COLABORA2">#REF!</definedName>
    <definedName name="CONTRA1">#REF!</definedName>
    <definedName name="CONTRA2">#REF!</definedName>
    <definedName name="DESPACE1">#REF!</definedName>
    <definedName name="DESPACE2">#REF!</definedName>
    <definedName name="DESPACEMALLA">#REF!</definedName>
    <definedName name="DESPCLA">#REF!</definedName>
    <definedName name="DESPMAD1">#REF!</definedName>
    <definedName name="DESPMAD2">#REF!</definedName>
    <definedName name="DIRJAGS">#REF!</definedName>
    <definedName name="DIRPROY">#REF!</definedName>
    <definedName name="EMAILARQSA">#REF!</definedName>
    <definedName name="EMAILJAGS">#REF!</definedName>
    <definedName name="ESCMARAGLPR">[2]Ana!$M$452</definedName>
    <definedName name="FECHACREACION">#REF!</definedName>
    <definedName name="GAS">[2]Ins!$E$434</definedName>
    <definedName name="GASOLINA">[3]Ins!$E$434</definedName>
    <definedName name="JAGS">#REF!</definedName>
    <definedName name="MOJO">[4]MOJornal!$A$7</definedName>
    <definedName name="PLIGADORA2">[2]Herram!$E$26</definedName>
    <definedName name="PROP">#REF!</definedName>
    <definedName name="PROY">#REF!</definedName>
    <definedName name="PTAFRANROBLE">#REF!</definedName>
    <definedName name="PTAPANCORROBLE">#REF!</definedName>
    <definedName name="PTAPANESPROBLE">#REF!</definedName>
    <definedName name="PTAPANVAIVENROBLE">#REF!</definedName>
    <definedName name="PWINCHE2000K">[2]Herram!$E$152</definedName>
    <definedName name="RNCARQSA">#REF!</definedName>
    <definedName name="RNCJAGS">#REF!</definedName>
    <definedName name="TELJAGS">#REF!</definedName>
    <definedName name="_xlnm.Print_Titles" localSheetId="3">bani!$1:$7</definedName>
    <definedName name="_xlnm.Print_Titles" localSheetId="1">'el rosario'!$1:$7</definedName>
    <definedName name="_xlnm.Print_Titles" localSheetId="0">'pueblo viejo azua'!$1:$7</definedName>
    <definedName name="_xlnm.Print_Titles" localSheetId="2">'tabara arriba'!$1:$7</definedName>
    <definedName name="USOSMADERA">#REF!</definedName>
    <definedName name="VENT2SDR41">[2]Ana!#REF!</definedName>
    <definedName name="VENT3SDR41">[2]Ana!#REF!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4" l="1"/>
  <c r="F72" i="4"/>
  <c r="F71" i="4"/>
  <c r="G70" i="4"/>
  <c r="F67" i="4"/>
  <c r="F66" i="4"/>
  <c r="F65" i="4"/>
  <c r="G60" i="4" s="1"/>
  <c r="F64" i="4"/>
  <c r="F63" i="4"/>
  <c r="F62" i="4"/>
  <c r="F61" i="4"/>
  <c r="F58" i="4"/>
  <c r="G57" i="4"/>
  <c r="F55" i="4"/>
  <c r="C55" i="4"/>
  <c r="C54" i="4"/>
  <c r="F54" i="4" s="1"/>
  <c r="G53" i="4" s="1"/>
  <c r="F51" i="4"/>
  <c r="F50" i="4"/>
  <c r="F49" i="4"/>
  <c r="F48" i="4"/>
  <c r="C48" i="4"/>
  <c r="F47" i="4"/>
  <c r="F46" i="4"/>
  <c r="F45" i="4"/>
  <c r="F44" i="4"/>
  <c r="F43" i="4"/>
  <c r="G42" i="4"/>
  <c r="F40" i="4"/>
  <c r="F39" i="4"/>
  <c r="F38" i="4"/>
  <c r="F37" i="4"/>
  <c r="F36" i="4"/>
  <c r="F35" i="4"/>
  <c r="F34" i="4"/>
  <c r="F33" i="4"/>
  <c r="F32" i="4"/>
  <c r="G29" i="4" s="1"/>
  <c r="F31" i="4"/>
  <c r="C31" i="4"/>
  <c r="F30" i="4"/>
  <c r="F27" i="4"/>
  <c r="F26" i="4"/>
  <c r="F25" i="4"/>
  <c r="C25" i="4"/>
  <c r="F24" i="4"/>
  <c r="G23" i="4" s="1"/>
  <c r="C21" i="4"/>
  <c r="F21" i="4" s="1"/>
  <c r="G20" i="4" s="1"/>
  <c r="F18" i="4"/>
  <c r="G17" i="4"/>
  <c r="F15" i="4"/>
  <c r="F14" i="4"/>
  <c r="G13" i="4" s="1"/>
  <c r="F11" i="4"/>
  <c r="F10" i="4"/>
  <c r="F9" i="4"/>
  <c r="G8" i="4"/>
  <c r="F61" i="3"/>
  <c r="C60" i="3"/>
  <c r="F60" i="3" s="1"/>
  <c r="F59" i="3"/>
  <c r="F58" i="3"/>
  <c r="F57" i="3"/>
  <c r="F56" i="3"/>
  <c r="F55" i="3"/>
  <c r="C52" i="3"/>
  <c r="F52" i="3" s="1"/>
  <c r="C51" i="3"/>
  <c r="F51" i="3" s="1"/>
  <c r="F50" i="3"/>
  <c r="G49" i="3" s="1"/>
  <c r="F47" i="3"/>
  <c r="F46" i="3"/>
  <c r="F45" i="3"/>
  <c r="C44" i="3"/>
  <c r="F44" i="3" s="1"/>
  <c r="F43" i="3"/>
  <c r="F42" i="3"/>
  <c r="F41" i="3"/>
  <c r="F40" i="3"/>
  <c r="F39" i="3"/>
  <c r="G36" i="3" s="1"/>
  <c r="F38" i="3"/>
  <c r="F37" i="3"/>
  <c r="F34" i="3"/>
  <c r="F33" i="3"/>
  <c r="F32" i="3"/>
  <c r="F31" i="3"/>
  <c r="F30" i="3"/>
  <c r="G27" i="3" s="1"/>
  <c r="F29" i="3"/>
  <c r="F28" i="3"/>
  <c r="F25" i="3"/>
  <c r="F24" i="3"/>
  <c r="F23" i="3"/>
  <c r="G22" i="3"/>
  <c r="F20" i="3"/>
  <c r="C19" i="3"/>
  <c r="F19" i="3" s="1"/>
  <c r="G18" i="3" s="1"/>
  <c r="C16" i="3"/>
  <c r="F16" i="3" s="1"/>
  <c r="G15" i="3" s="1"/>
  <c r="F13" i="3"/>
  <c r="G12" i="3" s="1"/>
  <c r="C13" i="3"/>
  <c r="F10" i="3"/>
  <c r="F9" i="3"/>
  <c r="G8" i="3"/>
  <c r="F58" i="2"/>
  <c r="F57" i="2"/>
  <c r="F56" i="2"/>
  <c r="F55" i="2"/>
  <c r="G54" i="2" s="1"/>
  <c r="C52" i="2"/>
  <c r="F52" i="2" s="1"/>
  <c r="F51" i="2"/>
  <c r="C51" i="2"/>
  <c r="F50" i="2"/>
  <c r="G49" i="2" s="1"/>
  <c r="C50" i="2"/>
  <c r="F47" i="2"/>
  <c r="F46" i="2"/>
  <c r="F45" i="2"/>
  <c r="C44" i="2"/>
  <c r="F44" i="2" s="1"/>
  <c r="F43" i="2"/>
  <c r="F42" i="2"/>
  <c r="F41" i="2"/>
  <c r="F40" i="2"/>
  <c r="F39" i="2"/>
  <c r="F38" i="2"/>
  <c r="F37" i="2"/>
  <c r="F34" i="2"/>
  <c r="G26" i="2" s="1"/>
  <c r="F33" i="2"/>
  <c r="F32" i="2"/>
  <c r="F31" i="2"/>
  <c r="F30" i="2"/>
  <c r="F29" i="2"/>
  <c r="F28" i="2"/>
  <c r="F27" i="2"/>
  <c r="F24" i="2"/>
  <c r="G21" i="2" s="1"/>
  <c r="F23" i="2"/>
  <c r="F22" i="2"/>
  <c r="F19" i="2"/>
  <c r="C18" i="2"/>
  <c r="F18" i="2" s="1"/>
  <c r="G17" i="2" s="1"/>
  <c r="F15" i="2"/>
  <c r="G14" i="2" s="1"/>
  <c r="C15" i="2"/>
  <c r="F12" i="2"/>
  <c r="G11" i="2"/>
  <c r="F9" i="2"/>
  <c r="G8" i="2" s="1"/>
  <c r="F59" i="1"/>
  <c r="G55" i="1" s="1"/>
  <c r="F58" i="1"/>
  <c r="F57" i="1"/>
  <c r="F56" i="1"/>
  <c r="C53" i="1"/>
  <c r="F53" i="1" s="1"/>
  <c r="F52" i="1"/>
  <c r="C52" i="1"/>
  <c r="C51" i="1"/>
  <c r="F51" i="1" s="1"/>
  <c r="F50" i="1"/>
  <c r="F47" i="1"/>
  <c r="F46" i="1"/>
  <c r="F45" i="1"/>
  <c r="F44" i="1"/>
  <c r="C44" i="1"/>
  <c r="F43" i="1"/>
  <c r="F42" i="1"/>
  <c r="F41" i="1"/>
  <c r="F40" i="1"/>
  <c r="F39" i="1"/>
  <c r="F38" i="1"/>
  <c r="G37" i="1" s="1"/>
  <c r="F35" i="1"/>
  <c r="F34" i="1"/>
  <c r="F33" i="1"/>
  <c r="F32" i="1"/>
  <c r="F31" i="1"/>
  <c r="F30" i="1"/>
  <c r="F29" i="1"/>
  <c r="F28" i="1"/>
  <c r="F27" i="1"/>
  <c r="G26" i="1" s="1"/>
  <c r="F24" i="1"/>
  <c r="F23" i="1"/>
  <c r="F22" i="1"/>
  <c r="G21" i="1"/>
  <c r="F19" i="1"/>
  <c r="F18" i="1"/>
  <c r="G17" i="1" s="1"/>
  <c r="C15" i="1"/>
  <c r="F15" i="1" s="1"/>
  <c r="G14" i="1" s="1"/>
  <c r="C12" i="1"/>
  <c r="F12" i="1" s="1"/>
  <c r="G11" i="1" s="1"/>
  <c r="F9" i="1"/>
  <c r="G8" i="1" s="1"/>
  <c r="G75" i="4" l="1"/>
  <c r="G49" i="1"/>
  <c r="G54" i="3"/>
  <c r="G60" i="1"/>
  <c r="G36" i="2"/>
  <c r="G59" i="2" s="1"/>
  <c r="G62" i="3"/>
  <c r="G65" i="2" l="1"/>
  <c r="G61" i="2"/>
  <c r="G64" i="2"/>
  <c r="G60" i="2"/>
  <c r="G62" i="2"/>
  <c r="E60" i="2"/>
  <c r="E61" i="2" s="1"/>
  <c r="E62" i="2" s="1"/>
  <c r="E63" i="2" s="1"/>
  <c r="E64" i="2" s="1"/>
  <c r="E65" i="2" s="1"/>
  <c r="G63" i="2"/>
  <c r="G65" i="3"/>
  <c r="G66" i="3"/>
  <c r="G68" i="3"/>
  <c r="G64" i="3"/>
  <c r="G67" i="3"/>
  <c r="G63" i="3"/>
  <c r="E63" i="3"/>
  <c r="E64" i="3" s="1"/>
  <c r="E65" i="3" s="1"/>
  <c r="E66" i="3" s="1"/>
  <c r="E67" i="3" s="1"/>
  <c r="E68" i="3" s="1"/>
  <c r="G63" i="1"/>
  <c r="G66" i="1"/>
  <c r="G62" i="1"/>
  <c r="G65" i="1"/>
  <c r="G61" i="1"/>
  <c r="E61" i="1"/>
  <c r="E62" i="1" s="1"/>
  <c r="E63" i="1" s="1"/>
  <c r="E64" i="1" s="1"/>
  <c r="E65" i="1" s="1"/>
  <c r="E66" i="1" s="1"/>
  <c r="G64" i="1"/>
  <c r="G79" i="4"/>
  <c r="G76" i="4"/>
  <c r="G78" i="4"/>
  <c r="G80" i="4"/>
  <c r="G81" i="4"/>
  <c r="G77" i="4"/>
  <c r="E76" i="4"/>
  <c r="E77" i="4" s="1"/>
  <c r="E78" i="4" s="1"/>
  <c r="E79" i="4" s="1"/>
  <c r="E80" i="4" s="1"/>
  <c r="E81" i="4" s="1"/>
  <c r="G69" i="3" l="1"/>
  <c r="E69" i="3"/>
  <c r="G70" i="3"/>
  <c r="G71" i="3" s="1"/>
  <c r="G67" i="1"/>
  <c r="E67" i="1"/>
  <c r="G68" i="1"/>
  <c r="G69" i="1" s="1"/>
  <c r="G82" i="4"/>
  <c r="G83" i="4" s="1"/>
  <c r="G84" i="4" s="1"/>
  <c r="E82" i="4"/>
  <c r="G66" i="2"/>
  <c r="G67" i="2" s="1"/>
  <c r="G68" i="2" s="1"/>
  <c r="E66" i="2"/>
</calcChain>
</file>

<file path=xl/sharedStrings.xml><?xml version="1.0" encoding="utf-8"?>
<sst xmlns="http://schemas.openxmlformats.org/spreadsheetml/2006/main" count="466" uniqueCount="145">
  <si>
    <t xml:space="preserve">COMEDORES ECONOMICOS DEL ESTADO </t>
  </si>
  <si>
    <t>HABILITACION  COMEDOR DE TABAR ARRIBA</t>
  </si>
  <si>
    <t>PROVINCIA AZUA, REPUBLICA DOMINICANA</t>
  </si>
  <si>
    <t>ESTIMADO DE COSTO</t>
  </si>
  <si>
    <t>NO.</t>
  </si>
  <si>
    <t>PARTIDA</t>
  </si>
  <si>
    <t>CANT.</t>
  </si>
  <si>
    <t>UD</t>
  </si>
  <si>
    <t>P.U</t>
  </si>
  <si>
    <t>VALOR</t>
  </si>
  <si>
    <t>SUB-TOTAL</t>
  </si>
  <si>
    <t>I</t>
  </si>
  <si>
    <t>DEMOLICIONES</t>
  </si>
  <si>
    <t xml:space="preserve">Apertura de hueco para Visor en oficina  </t>
  </si>
  <si>
    <t>II</t>
  </si>
  <si>
    <t xml:space="preserve">Hormigón </t>
  </si>
  <si>
    <t>Piso de hormigón semi-pulido para areaexterior tracera para limpieza espesor de 7 cm.</t>
  </si>
  <si>
    <t>m2</t>
  </si>
  <si>
    <t>III</t>
  </si>
  <si>
    <t>Muros de DENSGLASS</t>
  </si>
  <si>
    <t xml:space="preserve">Muro de diviion en oficina </t>
  </si>
  <si>
    <t>M2</t>
  </si>
  <si>
    <t>IV</t>
  </si>
  <si>
    <t xml:space="preserve">Terminaciones </t>
  </si>
  <si>
    <t xml:space="preserve">Pañete Exterior a punta de llana  en baños exterior </t>
  </si>
  <si>
    <t xml:space="preserve">Pañete  resane de huecos </t>
  </si>
  <si>
    <t>PA</t>
  </si>
  <si>
    <t>V</t>
  </si>
  <si>
    <t>Puertas, Ventanas y techos</t>
  </si>
  <si>
    <t>Puerta de Almacen en polimetal de 1,1 x 2.10  P-1,  CON LLAVIN</t>
  </si>
  <si>
    <t xml:space="preserve">Puerta de Baño en polimetal de 0.80 x 2.10 P3, </t>
  </si>
  <si>
    <t xml:space="preserve">Puerta de  Oficina Encargada  de 0.9 x 2.10 P2, </t>
  </si>
  <si>
    <t>M3</t>
  </si>
  <si>
    <t>VI</t>
  </si>
  <si>
    <t>Sanitaria y aguas servidas</t>
  </si>
  <si>
    <t>Suministro e instalación de Inodoro con Sus salidas</t>
  </si>
  <si>
    <t xml:space="preserve">Sumistro e Instalación de lavamanos </t>
  </si>
  <si>
    <t xml:space="preserve">Suministro e Instalación de rejillas de piso </t>
  </si>
  <si>
    <t>Registros sanitarios 0.60 x 06.0.</t>
  </si>
  <si>
    <t>Bomba Mayer 1HP</t>
  </si>
  <si>
    <t>Fregadero Inclinado para Ollas de 0.60 mts. de alto con dos desagues de fondo y 3 llaves de chorro (2,5x0,6 m) incluye zapatas, muros, pañete , losa de fondo, dos llaves de chorro y desague de 2 pulgadas.</t>
  </si>
  <si>
    <t>ML</t>
  </si>
  <si>
    <t xml:space="preserve">Trampa de grasa </t>
  </si>
  <si>
    <t>Mano de obra</t>
  </si>
  <si>
    <t>P.A</t>
  </si>
  <si>
    <t>Tinacos 500Gls con instalacion</t>
  </si>
  <si>
    <t>VII</t>
  </si>
  <si>
    <t xml:space="preserve">Electricidad </t>
  </si>
  <si>
    <t>Lámpara en cocina Water proff</t>
  </si>
  <si>
    <t>Lámpara 2 x 2 para distribucion y reparto</t>
  </si>
  <si>
    <t>Iluminación de almacen, baño, lavado y oficina</t>
  </si>
  <si>
    <t xml:space="preserve">Salida de  Abanicos de techo </t>
  </si>
  <si>
    <t>Abanicos de techo de 3 aspas</t>
  </si>
  <si>
    <t>Lámparas exterior</t>
  </si>
  <si>
    <t>Salida para luz Cenital</t>
  </si>
  <si>
    <t>Salida para Interruptor Simple</t>
  </si>
  <si>
    <t xml:space="preserve">Salida para Interruptor doble </t>
  </si>
  <si>
    <t>7.10.</t>
  </si>
  <si>
    <t>Mano de obra electrica y materiales para distribucción</t>
  </si>
  <si>
    <t>VIII</t>
  </si>
  <si>
    <t>Pintura</t>
  </si>
  <si>
    <t>Pintura de Techo Blanco 00</t>
  </si>
  <si>
    <t>Pintura interior de paredes</t>
  </si>
  <si>
    <t xml:space="preserve">Pintura exterior </t>
  </si>
  <si>
    <t>Pintura Hierros exteriores, antioxido y pintura industrial</t>
  </si>
  <si>
    <t>IX</t>
  </si>
  <si>
    <t>Miselaneos</t>
  </si>
  <si>
    <t>Bote de Escombros</t>
  </si>
  <si>
    <t>Viajes</t>
  </si>
  <si>
    <t>Limpieza Continua y Final</t>
  </si>
  <si>
    <t>Asta de bandera en tubos en acero ioxidable  20 pie de altura ( incluye base Horm.),.</t>
  </si>
  <si>
    <t>Letrero acrílico</t>
  </si>
  <si>
    <t xml:space="preserve">Sub-Total general </t>
  </si>
  <si>
    <t>Dirección Técnica</t>
  </si>
  <si>
    <t>Seguro y Fianza</t>
  </si>
  <si>
    <t>Transporte</t>
  </si>
  <si>
    <t>Gastos Admisnitrativos</t>
  </si>
  <si>
    <t xml:space="preserve">ley Fondo Pensiones y Jubilicaiones </t>
  </si>
  <si>
    <t>CODIA</t>
  </si>
  <si>
    <t>ITBIS</t>
  </si>
  <si>
    <t>Sub-Total Gastos Indirectos</t>
  </si>
  <si>
    <t xml:space="preserve">Total General </t>
  </si>
  <si>
    <t>HABILITACION  COMEDOR EL ROSARIO</t>
  </si>
  <si>
    <t xml:space="preserve">Apertura de hueco para extractores </t>
  </si>
  <si>
    <t>Torta de Piso frotado  e=0.10  hormigón. Para area de depósito exterior</t>
  </si>
  <si>
    <t>Muros EN DENSGLASS</t>
  </si>
  <si>
    <t xml:space="preserve">Pañete Exterior e interior ne depósito exterior  </t>
  </si>
  <si>
    <t xml:space="preserve">Pañete  resane de huecos ymochetas </t>
  </si>
  <si>
    <t>Puerta de despensa en polimetal de 1,1 x 2.10  P-1,  CON LLAVIN</t>
  </si>
  <si>
    <t xml:space="preserve">Puerta de  depúsito exterior de 1.00 x 2.10 P2, </t>
  </si>
  <si>
    <t>Salida de  Extractores 110V</t>
  </si>
  <si>
    <t xml:space="preserve">HABILITACION  COMEDOR PUEBLO VIEJO </t>
  </si>
  <si>
    <t>Apertura de hueco para ducto de extactor 0.50 x 0.50</t>
  </si>
  <si>
    <t xml:space="preserve">Apertura de hueco 2,10x1,2, salida para lavadero </t>
  </si>
  <si>
    <t xml:space="preserve">Torta de Piso frotado  e=0.10  hormigón. Para area de lavadero 4.50x 1.50  </t>
  </si>
  <si>
    <t>Pañete muro exterior lateral derecho</t>
  </si>
  <si>
    <t>Puerta de Almacen  en polimetal de 1,1 x 2.10  P-1,  CON LLAVIN</t>
  </si>
  <si>
    <t xml:space="preserve">Puerta de salida lavadero  en polimetal de 1.00 x 2.10 P3, </t>
  </si>
  <si>
    <t>Suministro e Instalación de LAVADERO GRANITO SENCILLO + SALIDAS, completo incluye zapata, muro de soporte, pañete, piso de terminacion.</t>
  </si>
  <si>
    <t>Excavación zanjas para colocación de tuberias Aguas Servidas de fregadero y rejillas de piso</t>
  </si>
  <si>
    <t>6.10.</t>
  </si>
  <si>
    <t>Extintor contra incendio de espuma especial  para uso en cocinas  . Ref. ORFEO-E-6-ESPUMA F-RI, 
-Extintor de presión permanente, -Capacidad: 6 litros.
-Agente impulsor: Nitrógeno, -Agente extintor: Agua+AFFF
-Eficacia: 75 F, -Recipiente: Aluminio,  -Peso cargado: 8.50
-Temperatura de servicio: +5ºC / + 60ºC</t>
  </si>
  <si>
    <t>Meseta en Granito incluye muros de soporte</t>
  </si>
  <si>
    <t>Suministro e Instalación campana Doble, con filtros y ductos de salida colcoada en el centro como indica los planos y de Extracor tipo hongo 110V, monofásico.</t>
  </si>
  <si>
    <t>HABILITACION  LOCAL PARA COMEDOR BANI</t>
  </si>
  <si>
    <t>PROVINCIA PERAVIA, REPUBLICA DOMINICANA</t>
  </si>
  <si>
    <t>Apertura de hueco para extractores 0</t>
  </si>
  <si>
    <t>Apertura de hueco ventanas (1.2x1.3)</t>
  </si>
  <si>
    <t xml:space="preserve">Demolicion de muro </t>
  </si>
  <si>
    <t>Movimiento de Tierra</t>
  </si>
  <si>
    <t xml:space="preserve">Excavación para muros de 15 cms </t>
  </si>
  <si>
    <t xml:space="preserve">Relleno de resposición </t>
  </si>
  <si>
    <t>º</t>
  </si>
  <si>
    <t>Hormigón para zapata de muros de 15cms</t>
  </si>
  <si>
    <t>Muros de Block</t>
  </si>
  <si>
    <t xml:space="preserve">Muros de blokc de 15 </t>
  </si>
  <si>
    <t xml:space="preserve">Pañete Exterior </t>
  </si>
  <si>
    <t xml:space="preserve">Pañete Interior </t>
  </si>
  <si>
    <t xml:space="preserve">Cantos </t>
  </si>
  <si>
    <t>mochetas</t>
  </si>
  <si>
    <t>revestimiento pared de bano y pared de cocina ceramica</t>
  </si>
  <si>
    <t>Suministro e instalacion de Inodoro con Sus salidas</t>
  </si>
  <si>
    <t xml:space="preserve">Suministro e Instalación de rejillas de piso para cocina 5 ml </t>
  </si>
  <si>
    <t>ml</t>
  </si>
  <si>
    <t>Fregadero Inclinado para Ollas de 0.60 mts. de alto con dos desagues de fondo y 3 llaves de chorro (2,5x0,6 m)</t>
  </si>
  <si>
    <t>Mano de obra, incluye la revisión de la sanitari existente, incluye filtrante</t>
  </si>
  <si>
    <t xml:space="preserve">Lámpara en cocina </t>
  </si>
  <si>
    <t>Lámpara 2 x 2 para area de lavado y preparación</t>
  </si>
  <si>
    <t xml:space="preserve">Iluminación de almacén, </t>
  </si>
  <si>
    <t xml:space="preserve">Iluminación Oficina Encargada, baños, </t>
  </si>
  <si>
    <t xml:space="preserve">distribuccion electrica incluye cableado nuevo </t>
  </si>
  <si>
    <t>p.A</t>
  </si>
  <si>
    <t>Pintura Acrilica  pared en  interior y techo</t>
  </si>
  <si>
    <t>Pintura Acrilica en exterior</t>
  </si>
  <si>
    <t>Equipamiento Cocina</t>
  </si>
  <si>
    <t>Suministro e Instalación de 1 campana de 96" mas extractor semi industrial.</t>
  </si>
  <si>
    <t>X</t>
  </si>
  <si>
    <t xml:space="preserve">tope granito incluye muro de soporte 0.7 de ancho </t>
  </si>
  <si>
    <t>Tarja en Bronce, incluye muro base</t>
  </si>
  <si>
    <t>XII</t>
  </si>
  <si>
    <t>Puertas y Ventanas</t>
  </si>
  <si>
    <t>Puertas Polimetal de 0.7 x 2.10</t>
  </si>
  <si>
    <t>Puertas Polimetal de 1.1 x 2.10</t>
  </si>
  <si>
    <t>Suministro e Instalacion de ventana en cristal con sus protectores de ventana (1.2x1.3)</t>
  </si>
  <si>
    <t xml:space="preserve">Ley Fondo Pensiones y Jubilicaiones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</si>
</sst>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8"/>
      <name val="Times New Roman"/>
      <family val="1"/>
    </font>
    <font>
      <sz val="12"/>
      <color theme="1"/>
      <name val="Times New Roman"/>
      <family val="1"/>
    </font>
    <font>
      <b/>
      <sz val="14"/>
      <name val="Arial"/>
      <family val="2"/>
    </font>
    <font>
      <b/>
      <sz val="12"/>
      <color theme="1"/>
      <name val="Arial"/>
      <family val="2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6"/>
      <color theme="1"/>
      <name val="Times New Roman"/>
      <family val="1"/>
    </font>
    <font>
      <sz val="14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70">
    <xf numFmtId="0" fontId="0" fillId="0" borderId="0" xfId="0"/>
    <xf numFmtId="43" fontId="2" fillId="0" borderId="0" xfId="2" applyFont="1" applyBorder="1" applyAlignment="1" applyProtection="1">
      <alignment horizont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 wrapText="1"/>
    </xf>
    <xf numFmtId="43" fontId="3" fillId="0" borderId="0" xfId="3" applyNumberFormat="1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43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43" fontId="4" fillId="2" borderId="5" xfId="3" applyNumberFormat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left" vertical="center" wrapText="1"/>
    </xf>
    <xf numFmtId="0" fontId="5" fillId="3" borderId="8" xfId="3" applyFont="1" applyFill="1" applyBorder="1" applyAlignment="1">
      <alignment horizontal="left" vertical="center" wrapText="1"/>
    </xf>
    <xf numFmtId="0" fontId="5" fillId="3" borderId="9" xfId="3" applyFont="1" applyFill="1" applyBorder="1" applyAlignment="1">
      <alignment horizontal="left" vertical="center" wrapText="1"/>
    </xf>
    <xf numFmtId="164" fontId="5" fillId="3" borderId="10" xfId="3" applyNumberFormat="1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6" fillId="0" borderId="12" xfId="3" applyFont="1" applyBorder="1" applyAlignment="1">
      <alignment vertical="center" wrapText="1"/>
    </xf>
    <xf numFmtId="2" fontId="6" fillId="0" borderId="12" xfId="3" applyNumberFormat="1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164" fontId="6" fillId="0" borderId="12" xfId="3" applyNumberFormat="1" applyFont="1" applyBorder="1" applyAlignment="1">
      <alignment horizontal="center" vertical="center"/>
    </xf>
    <xf numFmtId="164" fontId="7" fillId="3" borderId="12" xfId="3" applyNumberFormat="1" applyFont="1" applyFill="1" applyBorder="1" applyAlignment="1">
      <alignment horizontal="center" vertical="center"/>
    </xf>
    <xf numFmtId="0" fontId="7" fillId="3" borderId="0" xfId="0" applyFont="1" applyFill="1"/>
    <xf numFmtId="0" fontId="5" fillId="3" borderId="13" xfId="3" applyFont="1" applyFill="1" applyBorder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0" fontId="5" fillId="3" borderId="14" xfId="3" applyFont="1" applyFill="1" applyBorder="1" applyAlignment="1">
      <alignment horizontal="left" vertical="center" wrapText="1"/>
    </xf>
    <xf numFmtId="0" fontId="5" fillId="3" borderId="15" xfId="3" applyFont="1" applyFill="1" applyBorder="1" applyAlignment="1">
      <alignment horizontal="left" vertical="center" wrapText="1"/>
    </xf>
    <xf numFmtId="164" fontId="5" fillId="3" borderId="16" xfId="3" applyNumberFormat="1" applyFont="1" applyFill="1" applyBorder="1" applyAlignment="1">
      <alignment horizontal="center" vertical="center"/>
    </xf>
    <xf numFmtId="0" fontId="7" fillId="3" borderId="12" xfId="3" applyFont="1" applyFill="1" applyBorder="1" applyAlignment="1">
      <alignment vertical="center" wrapText="1"/>
    </xf>
    <xf numFmtId="2" fontId="6" fillId="3" borderId="12" xfId="3" applyNumberFormat="1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 wrapText="1"/>
    </xf>
    <xf numFmtId="164" fontId="5" fillId="3" borderId="16" xfId="3" applyNumberFormat="1" applyFont="1" applyFill="1" applyBorder="1" applyAlignment="1">
      <alignment horizontal="center" vertical="center" wrapText="1"/>
    </xf>
    <xf numFmtId="164" fontId="7" fillId="3" borderId="12" xfId="3" applyNumberFormat="1" applyFont="1" applyFill="1" applyBorder="1" applyAlignment="1">
      <alignment horizontal="center" vertical="center" wrapText="1"/>
    </xf>
    <xf numFmtId="164" fontId="5" fillId="3" borderId="0" xfId="3" applyNumberFormat="1" applyFont="1" applyFill="1" applyAlignment="1">
      <alignment horizontal="center" vertical="center" wrapText="1"/>
    </xf>
    <xf numFmtId="0" fontId="5" fillId="3" borderId="12" xfId="3" applyFont="1" applyFill="1" applyBorder="1" applyAlignment="1">
      <alignment vertical="center" wrapText="1"/>
    </xf>
    <xf numFmtId="164" fontId="7" fillId="3" borderId="14" xfId="3" applyNumberFormat="1" applyFont="1" applyFill="1" applyBorder="1" applyAlignment="1">
      <alignment horizontal="center" vertical="center"/>
    </xf>
    <xf numFmtId="164" fontId="5" fillId="3" borderId="16" xfId="0" applyNumberFormat="1" applyFont="1" applyFill="1" applyBorder="1"/>
    <xf numFmtId="0" fontId="5" fillId="3" borderId="17" xfId="3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/>
    </xf>
    <xf numFmtId="164" fontId="7" fillId="3" borderId="12" xfId="3" applyNumberFormat="1" applyFont="1" applyFill="1" applyBorder="1" applyAlignment="1">
      <alignment horizontal="left" vertical="center" wrapText="1"/>
    </xf>
    <xf numFmtId="164" fontId="7" fillId="3" borderId="12" xfId="3" applyNumberFormat="1" applyFont="1" applyFill="1" applyBorder="1" applyAlignment="1">
      <alignment horizontal="left" vertical="center"/>
    </xf>
    <xf numFmtId="0" fontId="0" fillId="3" borderId="0" xfId="0" applyFill="1"/>
    <xf numFmtId="164" fontId="7" fillId="3" borderId="12" xfId="3" applyNumberFormat="1" applyFont="1" applyFill="1" applyBorder="1" applyAlignment="1">
      <alignment horizontal="left" wrapText="1"/>
    </xf>
    <xf numFmtId="0" fontId="5" fillId="3" borderId="13" xfId="0" applyFont="1" applyFill="1" applyBorder="1" applyAlignment="1">
      <alignment horizontal="center"/>
    </xf>
    <xf numFmtId="0" fontId="7" fillId="3" borderId="0" xfId="3" applyFont="1" applyFill="1" applyAlignment="1">
      <alignment vertical="center" wrapText="1"/>
    </xf>
    <xf numFmtId="2" fontId="6" fillId="3" borderId="0" xfId="3" applyNumberFormat="1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/>
    </xf>
    <xf numFmtId="164" fontId="7" fillId="3" borderId="0" xfId="3" applyNumberFormat="1" applyFont="1" applyFill="1" applyAlignment="1">
      <alignment horizontal="left" wrapText="1"/>
    </xf>
    <xf numFmtId="164" fontId="7" fillId="3" borderId="0" xfId="3" applyNumberFormat="1" applyFont="1" applyFill="1" applyAlignment="1">
      <alignment horizontal="left" vertical="center"/>
    </xf>
    <xf numFmtId="0" fontId="7" fillId="3" borderId="12" xfId="3" applyFont="1" applyFill="1" applyBorder="1" applyAlignment="1">
      <alignment horizontal="left" vertical="center" wrapText="1"/>
    </xf>
    <xf numFmtId="0" fontId="7" fillId="3" borderId="12" xfId="3" applyFont="1" applyFill="1" applyBorder="1" applyAlignment="1">
      <alignment horizontal="center" vertical="center" wrapText="1"/>
    </xf>
    <xf numFmtId="164" fontId="5" fillId="3" borderId="0" xfId="0" applyNumberFormat="1" applyFont="1" applyFill="1"/>
    <xf numFmtId="0" fontId="3" fillId="0" borderId="12" xfId="0" applyFont="1" applyBorder="1" applyAlignment="1">
      <alignment vertical="center" wrapText="1"/>
    </xf>
    <xf numFmtId="2" fontId="3" fillId="0" borderId="12" xfId="3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3" fillId="0" borderId="12" xfId="3" applyFont="1" applyBorder="1" applyAlignment="1">
      <alignment horizontal="left" wrapText="1"/>
    </xf>
    <xf numFmtId="2" fontId="3" fillId="0" borderId="12" xfId="3" applyNumberFormat="1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164" fontId="3" fillId="0" borderId="12" xfId="3" applyNumberFormat="1" applyFont="1" applyBorder="1" applyAlignment="1">
      <alignment horizontal="center" vertical="center" wrapText="1"/>
    </xf>
    <xf numFmtId="164" fontId="3" fillId="0" borderId="18" xfId="3" applyNumberFormat="1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4" applyFont="1" applyAlignment="1">
      <alignment horizontal="left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/>
    </xf>
    <xf numFmtId="0" fontId="5" fillId="3" borderId="20" xfId="3" applyFont="1" applyFill="1" applyBorder="1" applyAlignment="1">
      <alignment horizontal="left" vertical="center" wrapText="1"/>
    </xf>
    <xf numFmtId="0" fontId="5" fillId="3" borderId="21" xfId="3" applyFont="1" applyFill="1" applyBorder="1" applyAlignment="1">
      <alignment horizontal="left" vertical="center" wrapText="1"/>
    </xf>
    <xf numFmtId="0" fontId="5" fillId="3" borderId="22" xfId="3" applyFont="1" applyFill="1" applyBorder="1" applyAlignment="1">
      <alignment horizontal="left" vertical="center" wrapText="1"/>
    </xf>
    <xf numFmtId="164" fontId="5" fillId="3" borderId="5" xfId="0" applyNumberFormat="1" applyFont="1" applyFill="1" applyBorder="1"/>
    <xf numFmtId="0" fontId="5" fillId="3" borderId="23" xfId="0" applyFont="1" applyFill="1" applyBorder="1" applyAlignment="1">
      <alignment horizontal="center"/>
    </xf>
    <xf numFmtId="0" fontId="3" fillId="0" borderId="11" xfId="3" applyFont="1" applyBorder="1" applyAlignment="1">
      <alignment vertical="center" wrapText="1"/>
    </xf>
    <xf numFmtId="0" fontId="3" fillId="0" borderId="24" xfId="3" applyFont="1" applyBorder="1" applyAlignment="1">
      <alignment vertical="center" wrapText="1"/>
    </xf>
    <xf numFmtId="2" fontId="6" fillId="3" borderId="12" xfId="3" applyNumberFormat="1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0" fontId="0" fillId="3" borderId="12" xfId="0" applyFill="1" applyBorder="1"/>
    <xf numFmtId="0" fontId="5" fillId="3" borderId="24" xfId="3" applyFont="1" applyFill="1" applyBorder="1" applyAlignment="1">
      <alignment horizontal="left" vertical="center" wrapText="1"/>
    </xf>
    <xf numFmtId="0" fontId="7" fillId="0" borderId="25" xfId="3" applyFont="1" applyBorder="1" applyAlignment="1">
      <alignment horizontal="left" wrapText="1"/>
    </xf>
    <xf numFmtId="2" fontId="7" fillId="0" borderId="12" xfId="3" applyNumberFormat="1" applyFont="1" applyBorder="1" applyAlignment="1">
      <alignment horizontal="center" wrapText="1"/>
    </xf>
    <xf numFmtId="0" fontId="7" fillId="0" borderId="12" xfId="3" applyFont="1" applyBorder="1" applyAlignment="1">
      <alignment horizontal="center" wrapText="1"/>
    </xf>
    <xf numFmtId="164" fontId="7" fillId="0" borderId="12" xfId="3" applyNumberFormat="1" applyFont="1" applyBorder="1" applyAlignment="1">
      <alignment horizontal="left" wrapText="1"/>
    </xf>
    <xf numFmtId="164" fontId="7" fillId="0" borderId="18" xfId="3" applyNumberFormat="1" applyFont="1" applyBorder="1" applyAlignment="1">
      <alignment horizontal="center" vertical="center"/>
    </xf>
    <xf numFmtId="2" fontId="7" fillId="0" borderId="25" xfId="3" applyNumberFormat="1" applyFont="1" applyBorder="1" applyAlignment="1">
      <alignment horizontal="center" wrapText="1"/>
    </xf>
    <xf numFmtId="0" fontId="7" fillId="0" borderId="25" xfId="3" applyFont="1" applyBorder="1" applyAlignment="1">
      <alignment horizontal="center" wrapText="1"/>
    </xf>
    <xf numFmtId="164" fontId="7" fillId="0" borderId="25" xfId="3" applyNumberFormat="1" applyFont="1" applyBorder="1" applyAlignment="1">
      <alignment horizontal="left" wrapText="1"/>
    </xf>
    <xf numFmtId="0" fontId="5" fillId="3" borderId="12" xfId="0" applyFont="1" applyFill="1" applyBorder="1" applyAlignment="1">
      <alignment horizontal="center" vertical="center"/>
    </xf>
    <xf numFmtId="0" fontId="7" fillId="0" borderId="12" xfId="3" applyFont="1" applyBorder="1" applyAlignment="1">
      <alignment vertical="center" wrapText="1"/>
    </xf>
    <xf numFmtId="2" fontId="7" fillId="0" borderId="12" xfId="3" applyNumberFormat="1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164" fontId="7" fillId="0" borderId="12" xfId="3" applyNumberFormat="1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/>
    </xf>
    <xf numFmtId="0" fontId="5" fillId="4" borderId="26" xfId="3" applyFont="1" applyFill="1" applyBorder="1" applyAlignment="1">
      <alignment horizontal="center" vertical="center"/>
    </xf>
    <xf numFmtId="0" fontId="7" fillId="4" borderId="26" xfId="3" applyFont="1" applyFill="1" applyBorder="1" applyAlignment="1">
      <alignment horizontal="center" vertical="center" wrapText="1"/>
    </xf>
    <xf numFmtId="43" fontId="7" fillId="4" borderId="26" xfId="3" applyNumberFormat="1" applyFont="1" applyFill="1" applyBorder="1" applyAlignment="1">
      <alignment horizontal="center" vertical="center"/>
    </xf>
    <xf numFmtId="164" fontId="5" fillId="4" borderId="16" xfId="3" applyNumberFormat="1" applyFont="1" applyFill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43" fontId="7" fillId="0" borderId="27" xfId="3" applyNumberFormat="1" applyFont="1" applyBorder="1" applyAlignment="1">
      <alignment horizontal="left" vertical="center"/>
    </xf>
    <xf numFmtId="10" fontId="7" fillId="0" borderId="27" xfId="1" applyNumberFormat="1" applyFont="1" applyFill="1" applyBorder="1" applyAlignment="1">
      <alignment horizontal="center" vertical="center"/>
    </xf>
    <xf numFmtId="10" fontId="7" fillId="0" borderId="27" xfId="3" applyNumberFormat="1" applyFont="1" applyBorder="1" applyAlignment="1">
      <alignment horizontal="center" vertical="center"/>
    </xf>
    <xf numFmtId="39" fontId="7" fillId="0" borderId="28" xfId="3" applyNumberFormat="1" applyFont="1" applyBorder="1" applyAlignment="1">
      <alignment horizontal="center" vertical="center"/>
    </xf>
    <xf numFmtId="39" fontId="7" fillId="0" borderId="29" xfId="3" applyNumberFormat="1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/>
    </xf>
    <xf numFmtId="10" fontId="7" fillId="0" borderId="12" xfId="1" applyNumberFormat="1" applyFont="1" applyFill="1" applyBorder="1" applyAlignment="1">
      <alignment horizontal="center" vertical="center"/>
    </xf>
    <xf numFmtId="10" fontId="7" fillId="0" borderId="12" xfId="3" applyNumberFormat="1" applyFont="1" applyBorder="1" applyAlignment="1">
      <alignment horizontal="center" vertical="center"/>
    </xf>
    <xf numFmtId="39" fontId="7" fillId="0" borderId="12" xfId="3" applyNumberFormat="1" applyFont="1" applyBorder="1" applyAlignment="1">
      <alignment horizontal="center" vertical="center"/>
    </xf>
    <xf numFmtId="164" fontId="7" fillId="0" borderId="30" xfId="3" applyNumberFormat="1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4" borderId="25" xfId="3" applyFont="1" applyFill="1" applyBorder="1" applyAlignment="1">
      <alignment horizontal="center" vertical="center"/>
    </xf>
    <xf numFmtId="10" fontId="7" fillId="4" borderId="25" xfId="3" applyNumberFormat="1" applyFont="1" applyFill="1" applyBorder="1" applyAlignment="1">
      <alignment horizontal="center" vertical="center"/>
    </xf>
    <xf numFmtId="43" fontId="5" fillId="4" borderId="30" xfId="3" applyNumberFormat="1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3" fontId="5" fillId="5" borderId="2" xfId="3" applyNumberFormat="1" applyFont="1" applyFill="1" applyBorder="1" applyAlignment="1">
      <alignment horizontal="center" vertical="center"/>
    </xf>
    <xf numFmtId="0" fontId="7" fillId="5" borderId="5" xfId="0" applyFont="1" applyFill="1" applyBorder="1"/>
    <xf numFmtId="164" fontId="5" fillId="5" borderId="16" xfId="3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9" fillId="0" borderId="0" xfId="4" applyFont="1"/>
    <xf numFmtId="0" fontId="6" fillId="0" borderId="0" xfId="4" applyFont="1"/>
    <xf numFmtId="0" fontId="8" fillId="0" borderId="0" xfId="3" applyFont="1"/>
    <xf numFmtId="0" fontId="10" fillId="0" borderId="0" xfId="4" applyFont="1"/>
    <xf numFmtId="165" fontId="6" fillId="0" borderId="0" xfId="4" applyNumberFormat="1" applyFont="1"/>
    <xf numFmtId="0" fontId="6" fillId="0" borderId="8" xfId="4" applyFont="1" applyBorder="1"/>
    <xf numFmtId="0" fontId="6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1" fillId="0" borderId="0" xfId="3" applyAlignment="1">
      <alignment horizontal="center"/>
    </xf>
    <xf numFmtId="0" fontId="6" fillId="0" borderId="0" xfId="4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4" applyFont="1" applyAlignment="1">
      <alignment horizontal="right"/>
    </xf>
    <xf numFmtId="0" fontId="11" fillId="0" borderId="0" xfId="4" applyFont="1"/>
    <xf numFmtId="0" fontId="1" fillId="0" borderId="0" xfId="3"/>
    <xf numFmtId="0" fontId="0" fillId="0" borderId="0" xfId="0" applyAlignment="1">
      <alignment horizontal="center"/>
    </xf>
    <xf numFmtId="0" fontId="11" fillId="0" borderId="0" xfId="4" applyFont="1" applyAlignment="1">
      <alignment horizontal="center"/>
    </xf>
    <xf numFmtId="2" fontId="7" fillId="0" borderId="25" xfId="3" applyNumberFormat="1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164" fontId="7" fillId="0" borderId="25" xfId="3" applyNumberFormat="1" applyFont="1" applyBorder="1" applyAlignment="1">
      <alignment horizontal="left" vertical="center" wrapText="1"/>
    </xf>
    <xf numFmtId="164" fontId="7" fillId="3" borderId="0" xfId="0" applyNumberFormat="1" applyFont="1" applyFill="1"/>
    <xf numFmtId="0" fontId="5" fillId="3" borderId="12" xfId="0" applyFont="1" applyFill="1" applyBorder="1" applyAlignment="1">
      <alignment horizontal="center"/>
    </xf>
    <xf numFmtId="0" fontId="7" fillId="0" borderId="12" xfId="3" applyFont="1" applyBorder="1" applyAlignment="1">
      <alignment horizontal="left" wrapText="1"/>
    </xf>
    <xf numFmtId="164" fontId="7" fillId="0" borderId="25" xfId="3" applyNumberFormat="1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vertical="center" wrapText="1"/>
    </xf>
    <xf numFmtId="2" fontId="7" fillId="0" borderId="32" xfId="3" applyNumberFormat="1" applyFont="1" applyBorder="1" applyAlignment="1">
      <alignment horizontal="center" wrapText="1"/>
    </xf>
    <xf numFmtId="0" fontId="7" fillId="0" borderId="32" xfId="3" applyFont="1" applyBorder="1" applyAlignment="1">
      <alignment horizontal="center" wrapText="1"/>
    </xf>
    <xf numFmtId="164" fontId="7" fillId="0" borderId="32" xfId="3" applyNumberFormat="1" applyFont="1" applyBorder="1" applyAlignment="1">
      <alignment horizontal="left" wrapText="1"/>
    </xf>
    <xf numFmtId="164" fontId="7" fillId="0" borderId="15" xfId="3" applyNumberFormat="1" applyFont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vertical="center" wrapText="1"/>
    </xf>
    <xf numFmtId="2" fontId="7" fillId="0" borderId="34" xfId="3" applyNumberFormat="1" applyFont="1" applyBorder="1" applyAlignment="1">
      <alignment horizontal="center" wrapText="1"/>
    </xf>
    <xf numFmtId="0" fontId="7" fillId="0" borderId="34" xfId="3" applyFont="1" applyBorder="1" applyAlignment="1">
      <alignment horizontal="center" wrapText="1"/>
    </xf>
    <xf numFmtId="164" fontId="7" fillId="0" borderId="34" xfId="3" applyNumberFormat="1" applyFont="1" applyBorder="1" applyAlignment="1">
      <alignment horizontal="left" wrapText="1"/>
    </xf>
    <xf numFmtId="164" fontId="7" fillId="0" borderId="34" xfId="3" applyNumberFormat="1" applyFont="1" applyBorder="1" applyAlignment="1">
      <alignment horizontal="center" vertical="center" wrapText="1"/>
    </xf>
    <xf numFmtId="0" fontId="7" fillId="4" borderId="12" xfId="3" applyFont="1" applyFill="1" applyBorder="1" applyAlignment="1">
      <alignment horizontal="center" vertical="center"/>
    </xf>
    <xf numFmtId="0" fontId="5" fillId="4" borderId="12" xfId="3" applyFont="1" applyFill="1" applyBorder="1" applyAlignment="1">
      <alignment horizontal="center" vertical="center"/>
    </xf>
    <xf numFmtId="0" fontId="7" fillId="4" borderId="12" xfId="3" applyFont="1" applyFill="1" applyBorder="1" applyAlignment="1">
      <alignment horizontal="center" vertical="center" wrapText="1"/>
    </xf>
    <xf numFmtId="43" fontId="7" fillId="4" borderId="12" xfId="3" applyNumberFormat="1" applyFont="1" applyFill="1" applyBorder="1" applyAlignment="1">
      <alignment horizontal="center" vertical="center"/>
    </xf>
    <xf numFmtId="164" fontId="5" fillId="4" borderId="12" xfId="3" applyNumberFormat="1" applyFont="1" applyFill="1" applyBorder="1" applyAlignment="1">
      <alignment horizontal="center" vertical="center"/>
    </xf>
    <xf numFmtId="9" fontId="7" fillId="0" borderId="27" xfId="1" applyFont="1" applyFill="1" applyBorder="1" applyAlignment="1">
      <alignment horizontal="center" vertical="center"/>
    </xf>
    <xf numFmtId="39" fontId="7" fillId="0" borderId="35" xfId="3" applyNumberFormat="1" applyFont="1" applyBorder="1" applyAlignment="1">
      <alignment horizontal="center" vertical="center"/>
    </xf>
    <xf numFmtId="39" fontId="7" fillId="0" borderId="33" xfId="3" applyNumberFormat="1" applyFont="1" applyBorder="1" applyAlignment="1">
      <alignment horizontal="center" vertical="center"/>
    </xf>
    <xf numFmtId="9" fontId="7" fillId="0" borderId="12" xfId="1" applyFont="1" applyFill="1" applyBorder="1" applyAlignment="1">
      <alignment horizontal="center" vertical="center"/>
    </xf>
  </cellXfs>
  <cellStyles count="5">
    <cellStyle name="Millares 2" xfId="2"/>
    <cellStyle name="Normal" xfId="0" builtinId="0"/>
    <cellStyle name="Normal 2" xfId="3"/>
    <cellStyle name="Normal 3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D1C8E33D-DD32-4C64-8E6D-23B405C6CEB1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166006</xdr:colOff>
      <xdr:row>0</xdr:row>
      <xdr:rowOff>0</xdr:rowOff>
    </xdr:from>
    <xdr:to>
      <xdr:col>1</xdr:col>
      <xdr:colOff>1462767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64F803A2-1D33-49B5-8B8E-E6DC62ED6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06" y="0"/>
          <a:ext cx="1936841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682B37BA-98E1-406D-8C36-91056C40D71E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166006</xdr:colOff>
      <xdr:row>0</xdr:row>
      <xdr:rowOff>0</xdr:rowOff>
    </xdr:from>
    <xdr:to>
      <xdr:col>1</xdr:col>
      <xdr:colOff>1462767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86EAC31A-7271-4F6E-82FD-3CB2A4B3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06" y="0"/>
          <a:ext cx="1936841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88CA3DE5-10AF-4F48-8902-09377CC4B726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166006</xdr:colOff>
      <xdr:row>0</xdr:row>
      <xdr:rowOff>0</xdr:rowOff>
    </xdr:from>
    <xdr:to>
      <xdr:col>1</xdr:col>
      <xdr:colOff>1462767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7AD019D5-52E6-4CD6-9D33-0D941A076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06" y="0"/>
          <a:ext cx="1936841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32D619DE-2DB3-4771-A0AE-A5BE606CF96D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209549</xdr:colOff>
      <xdr:row>0</xdr:row>
      <xdr:rowOff>0</xdr:rowOff>
    </xdr:from>
    <xdr:to>
      <xdr:col>1</xdr:col>
      <xdr:colOff>1522638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AFD941A7-0532-4924-9103-CC851A917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0"/>
          <a:ext cx="1953169" cy="117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\presupuesto%20%20%20grupo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%20CONSTRUCCION%20DELFA\2014%2005May%2003%20txt%2014va%20Edic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S%20%20DELFA\EDIFICIO%205%20NIVELES%20ING.%20ANGEL%20ROSARIO\Borrador%20de%20Presupues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ocolatera"/>
      <sheetName val="tabara arriba"/>
      <sheetName val="el rosario"/>
      <sheetName val="pueblo viejo azua"/>
      <sheetName val=" LOS FRAILES "/>
      <sheetName val="los rios"/>
      <sheetName val="salinas"/>
      <sheetName val="santiago oeste"/>
      <sheetName val="bani"/>
      <sheetName val=" SABANA DE LA MAR"/>
      <sheetName val="fund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  <sheetName val="Hoja1"/>
    </sheetNames>
    <sheetDataSet>
      <sheetData sheetId="0" refreshError="1"/>
      <sheetData sheetId="1" refreshError="1">
        <row r="1">
          <cell r="F1" t="str">
            <v>GUIA DE ANALISIS DE COSTOS EDIFICACIONES EN SANTO DOMINGO, REP. DOM.</v>
          </cell>
        </row>
        <row r="434">
          <cell r="E434">
            <v>248.1</v>
          </cell>
        </row>
      </sheetData>
      <sheetData sheetId="2" refreshError="1">
        <row r="26">
          <cell r="E26">
            <v>133421.38</v>
          </cell>
        </row>
        <row r="152">
          <cell r="E152">
            <v>133512.93</v>
          </cell>
        </row>
      </sheetData>
      <sheetData sheetId="3" refreshError="1"/>
      <sheetData sheetId="4" refreshError="1"/>
      <sheetData sheetId="5" refreshError="1"/>
      <sheetData sheetId="6" refreshError="1">
        <row r="452">
          <cell r="M452">
            <v>2003.66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talogo de Conceptos"/>
      <sheetName val="Presupuesto"/>
      <sheetName val="Memoria de Calculo BNP"/>
      <sheetName val="Memoria de Calculo 1er Nivel"/>
      <sheetName val="Memoria de Calculo 2do Nivel"/>
      <sheetName val="Memoria de Calculo 3er Nivel"/>
      <sheetName val="Analisis"/>
      <sheetName val="INSUMOS"/>
      <sheetName val="Ins"/>
      <sheetName val="Indice"/>
      <sheetName val="Volumenes"/>
      <sheetName val="MOJornal"/>
      <sheetName val="Rndmto"/>
      <sheetName val="MOCuadrilla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34">
          <cell r="E434">
            <v>248.1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view="pageBreakPreview" zoomScale="70" zoomScaleNormal="100" zoomScaleSheetLayoutView="70" workbookViewId="0">
      <selection activeCell="J18" sqref="J18"/>
    </sheetView>
  </sheetViews>
  <sheetFormatPr baseColWidth="10" defaultColWidth="9.109375" defaultRowHeight="14.4" x14ac:dyDescent="0.3"/>
  <cols>
    <col min="1" max="1" width="9.33203125" style="136" bestFit="1" customWidth="1"/>
    <col min="2" max="2" width="49.6640625" customWidth="1"/>
    <col min="3" max="3" width="10.88671875" bestFit="1" customWidth="1"/>
    <col min="5" max="5" width="19.88671875" customWidth="1"/>
    <col min="6" max="6" width="19.44140625" customWidth="1"/>
    <col min="7" max="7" width="25.109375" customWidth="1"/>
    <col min="9" max="9" width="21.77734375" customWidth="1"/>
  </cols>
  <sheetData>
    <row r="1" spans="1:7" ht="20.399999999999999" x14ac:dyDescent="0.35">
      <c r="A1" s="1" t="s">
        <v>0</v>
      </c>
      <c r="B1" s="1"/>
      <c r="C1" s="1"/>
      <c r="D1" s="1"/>
      <c r="E1" s="1"/>
      <c r="F1" s="1"/>
      <c r="G1" s="1"/>
    </row>
    <row r="2" spans="1:7" ht="20.399999999999999" x14ac:dyDescent="0.35">
      <c r="A2" s="1" t="s">
        <v>91</v>
      </c>
      <c r="B2" s="1"/>
      <c r="C2" s="1"/>
      <c r="D2" s="1"/>
      <c r="E2" s="1"/>
      <c r="F2" s="1"/>
      <c r="G2" s="1"/>
    </row>
    <row r="3" spans="1:7" ht="20.399999999999999" x14ac:dyDescent="0.35">
      <c r="A3" s="1" t="s">
        <v>2</v>
      </c>
      <c r="B3" s="1"/>
      <c r="C3" s="1"/>
      <c r="D3" s="1"/>
      <c r="E3" s="1"/>
      <c r="F3" s="1"/>
      <c r="G3" s="1"/>
    </row>
    <row r="4" spans="1:7" ht="20.399999999999999" x14ac:dyDescent="0.35">
      <c r="A4" s="1" t="s">
        <v>3</v>
      </c>
      <c r="B4" s="1"/>
      <c r="C4" s="1"/>
      <c r="D4" s="1"/>
      <c r="E4" s="1"/>
      <c r="F4" s="1"/>
      <c r="G4" s="1"/>
    </row>
    <row r="5" spans="1:7" ht="16.2" thickBot="1" x14ac:dyDescent="0.35">
      <c r="A5" s="2"/>
      <c r="B5" s="3"/>
      <c r="C5" s="2"/>
      <c r="D5" s="2"/>
      <c r="E5" s="4"/>
      <c r="F5" s="2"/>
    </row>
    <row r="6" spans="1:7" ht="18" thickBot="1" x14ac:dyDescent="0.35">
      <c r="A6" s="5" t="s">
        <v>4</v>
      </c>
      <c r="B6" s="6" t="s">
        <v>5</v>
      </c>
      <c r="C6" s="7" t="s">
        <v>6</v>
      </c>
      <c r="D6" s="7" t="s">
        <v>7</v>
      </c>
      <c r="E6" s="8" t="s">
        <v>8</v>
      </c>
      <c r="F6" s="6" t="s">
        <v>9</v>
      </c>
      <c r="G6" s="9" t="s">
        <v>10</v>
      </c>
    </row>
    <row r="7" spans="1:7" ht="18" thickBot="1" x14ac:dyDescent="0.35">
      <c r="A7" s="10"/>
      <c r="B7" s="9"/>
      <c r="C7" s="11"/>
      <c r="D7" s="11"/>
      <c r="E7" s="12"/>
      <c r="F7" s="13"/>
      <c r="G7" s="13"/>
    </row>
    <row r="8" spans="1:7" ht="18.600000000000001" customHeight="1" thickBot="1" x14ac:dyDescent="0.35">
      <c r="A8" s="14" t="s">
        <v>11</v>
      </c>
      <c r="B8" s="15" t="s">
        <v>12</v>
      </c>
      <c r="C8" s="16"/>
      <c r="D8" s="16"/>
      <c r="E8" s="16"/>
      <c r="F8" s="17"/>
      <c r="G8" s="18">
        <f>SUM(F9:F10)</f>
        <v>0</v>
      </c>
    </row>
    <row r="9" spans="1:7" ht="36.6" customHeight="1" x14ac:dyDescent="0.3">
      <c r="A9" s="19">
        <v>1.1000000000000001</v>
      </c>
      <c r="B9" s="20" t="s">
        <v>92</v>
      </c>
      <c r="C9" s="21">
        <v>2</v>
      </c>
      <c r="D9" s="22" t="s">
        <v>7</v>
      </c>
      <c r="E9" s="23"/>
      <c r="F9" s="24">
        <f>C9*E9</f>
        <v>0</v>
      </c>
      <c r="G9" s="25"/>
    </row>
    <row r="10" spans="1:7" ht="26.4" customHeight="1" x14ac:dyDescent="0.3">
      <c r="A10" s="19">
        <v>1.2</v>
      </c>
      <c r="B10" s="20" t="s">
        <v>93</v>
      </c>
      <c r="C10" s="21">
        <v>1</v>
      </c>
      <c r="D10" s="22" t="s">
        <v>7</v>
      </c>
      <c r="E10" s="23"/>
      <c r="F10" s="24">
        <f>C10*E10</f>
        <v>0</v>
      </c>
      <c r="G10" s="25"/>
    </row>
    <row r="11" spans="1:7" ht="18" customHeight="1" thickBot="1" x14ac:dyDescent="0.35">
      <c r="A11" s="26"/>
      <c r="B11" s="27"/>
      <c r="C11" s="27"/>
      <c r="D11" s="27"/>
      <c r="E11" s="27"/>
      <c r="F11" s="27"/>
      <c r="G11" s="27"/>
    </row>
    <row r="12" spans="1:7" ht="19.8" customHeight="1" thickBot="1" x14ac:dyDescent="0.35">
      <c r="A12" s="19" t="s">
        <v>14</v>
      </c>
      <c r="B12" s="28" t="s">
        <v>15</v>
      </c>
      <c r="C12" s="29"/>
      <c r="D12" s="29"/>
      <c r="E12" s="29"/>
      <c r="F12" s="29"/>
      <c r="G12" s="30">
        <f>SUM(F13:F13)</f>
        <v>0</v>
      </c>
    </row>
    <row r="13" spans="1:7" ht="36.6" customHeight="1" x14ac:dyDescent="0.3">
      <c r="A13" s="19">
        <v>2.1</v>
      </c>
      <c r="B13" s="31" t="s">
        <v>94</v>
      </c>
      <c r="C13" s="32">
        <f>6.5*1.5</f>
        <v>9.75</v>
      </c>
      <c r="D13" s="33" t="s">
        <v>17</v>
      </c>
      <c r="E13" s="36"/>
      <c r="F13" s="24">
        <f>C13*E13</f>
        <v>0</v>
      </c>
      <c r="G13" s="25"/>
    </row>
    <row r="14" spans="1:7" ht="18" customHeight="1" thickBot="1" x14ac:dyDescent="0.35">
      <c r="A14" s="26"/>
      <c r="B14" s="27"/>
      <c r="C14" s="27"/>
      <c r="D14" s="27"/>
      <c r="E14" s="27"/>
      <c r="F14" s="27"/>
      <c r="G14" s="27"/>
    </row>
    <row r="15" spans="1:7" ht="22.8" customHeight="1" thickBot="1" x14ac:dyDescent="0.35">
      <c r="A15" s="19" t="s">
        <v>18</v>
      </c>
      <c r="B15" s="28" t="s">
        <v>19</v>
      </c>
      <c r="C15" s="29"/>
      <c r="D15" s="29"/>
      <c r="E15" s="29"/>
      <c r="F15" s="29"/>
      <c r="G15" s="35">
        <f>SUM(F16)</f>
        <v>0</v>
      </c>
    </row>
    <row r="16" spans="1:7" ht="25.2" customHeight="1" x14ac:dyDescent="0.3">
      <c r="A16" s="19">
        <v>3.1</v>
      </c>
      <c r="B16" s="31" t="s">
        <v>85</v>
      </c>
      <c r="C16" s="32">
        <f>(2.56*2+3.21*2)*3.17</f>
        <v>36.581799999999994</v>
      </c>
      <c r="D16" s="33" t="s">
        <v>21</v>
      </c>
      <c r="E16" s="36"/>
      <c r="F16" s="36">
        <f>C16*E16</f>
        <v>0</v>
      </c>
      <c r="G16" s="37"/>
    </row>
    <row r="17" spans="1:7" ht="16.2" thickBot="1" x14ac:dyDescent="0.35">
      <c r="A17" s="26"/>
      <c r="B17" s="27"/>
      <c r="C17" s="27"/>
      <c r="D17" s="27"/>
      <c r="E17" s="27"/>
      <c r="F17" s="27"/>
      <c r="G17" s="27"/>
    </row>
    <row r="18" spans="1:7" ht="19.5" customHeight="1" thickBot="1" x14ac:dyDescent="0.35">
      <c r="A18" s="19" t="s">
        <v>22</v>
      </c>
      <c r="B18" s="38" t="s">
        <v>23</v>
      </c>
      <c r="C18" s="32"/>
      <c r="D18" s="33"/>
      <c r="E18" s="34"/>
      <c r="F18" s="39"/>
      <c r="G18" s="40">
        <f>SUM(F19:F20)</f>
        <v>0</v>
      </c>
    </row>
    <row r="19" spans="1:7" ht="25.8" customHeight="1" x14ac:dyDescent="0.3">
      <c r="A19" s="19">
        <v>4.0999999999999996</v>
      </c>
      <c r="B19" s="31" t="s">
        <v>95</v>
      </c>
      <c r="C19" s="32">
        <f>20.63*3.2</f>
        <v>66.016000000000005</v>
      </c>
      <c r="D19" s="33" t="s">
        <v>21</v>
      </c>
      <c r="E19" s="36"/>
      <c r="F19" s="36">
        <f>C19*E19</f>
        <v>0</v>
      </c>
      <c r="G19" s="55"/>
    </row>
    <row r="20" spans="1:7" ht="28.95" customHeight="1" x14ac:dyDescent="0.3">
      <c r="A20" s="19">
        <v>4.2</v>
      </c>
      <c r="B20" s="31" t="s">
        <v>25</v>
      </c>
      <c r="C20" s="32">
        <v>1</v>
      </c>
      <c r="D20" s="33" t="s">
        <v>26</v>
      </c>
      <c r="E20" s="36"/>
      <c r="F20" s="36">
        <f>C20*E20</f>
        <v>0</v>
      </c>
      <c r="G20" s="25"/>
    </row>
    <row r="21" spans="1:7" ht="18" customHeight="1" thickBot="1" x14ac:dyDescent="0.35">
      <c r="A21" s="26"/>
      <c r="B21" s="27"/>
      <c r="C21" s="27"/>
      <c r="D21" s="27"/>
      <c r="E21" s="27"/>
      <c r="F21" s="27"/>
      <c r="G21" s="27"/>
    </row>
    <row r="22" spans="1:7" ht="22.8" customHeight="1" thickBot="1" x14ac:dyDescent="0.35">
      <c r="A22" s="19" t="s">
        <v>27</v>
      </c>
      <c r="B22" s="28" t="s">
        <v>28</v>
      </c>
      <c r="C22" s="29"/>
      <c r="D22" s="29"/>
      <c r="E22" s="29"/>
      <c r="F22" s="41"/>
      <c r="G22" s="40">
        <f>SUM(F23:F25)</f>
        <v>0</v>
      </c>
    </row>
    <row r="23" spans="1:7" ht="40.200000000000003" customHeight="1" x14ac:dyDescent="0.3">
      <c r="A23" s="42">
        <v>5.0999999999999996</v>
      </c>
      <c r="B23" s="31" t="s">
        <v>96</v>
      </c>
      <c r="C23" s="32">
        <v>1</v>
      </c>
      <c r="D23" s="33" t="s">
        <v>7</v>
      </c>
      <c r="E23" s="43"/>
      <c r="F23" s="44">
        <f>C23*E23</f>
        <v>0</v>
      </c>
      <c r="G23" s="45"/>
    </row>
    <row r="24" spans="1:7" ht="31.8" customHeight="1" x14ac:dyDescent="0.3">
      <c r="A24" s="42">
        <v>5.2</v>
      </c>
      <c r="B24" s="31" t="s">
        <v>97</v>
      </c>
      <c r="C24" s="32">
        <v>1</v>
      </c>
      <c r="D24" s="33" t="s">
        <v>21</v>
      </c>
      <c r="E24" s="46"/>
      <c r="F24" s="44">
        <f>C24*E24</f>
        <v>0</v>
      </c>
      <c r="G24" s="45"/>
    </row>
    <row r="25" spans="1:7" ht="28.8" customHeight="1" x14ac:dyDescent="0.3">
      <c r="A25" s="42">
        <v>5.3</v>
      </c>
      <c r="B25" s="31" t="s">
        <v>31</v>
      </c>
      <c r="C25" s="32">
        <v>1</v>
      </c>
      <c r="D25" s="33" t="s">
        <v>32</v>
      </c>
      <c r="E25" s="46"/>
      <c r="F25" s="44">
        <f>C25*E25</f>
        <v>0</v>
      </c>
      <c r="G25" s="45"/>
    </row>
    <row r="26" spans="1:7" ht="18.600000000000001" thickBot="1" x14ac:dyDescent="0.35">
      <c r="A26" s="47"/>
      <c r="B26" s="48"/>
      <c r="C26" s="49"/>
      <c r="D26" s="50"/>
      <c r="E26" s="51"/>
      <c r="F26" s="52"/>
      <c r="G26" s="45"/>
    </row>
    <row r="27" spans="1:7" ht="22.8" customHeight="1" thickBot="1" x14ac:dyDescent="0.35">
      <c r="A27" s="19" t="s">
        <v>33</v>
      </c>
      <c r="B27" s="28" t="s">
        <v>34</v>
      </c>
      <c r="C27" s="29"/>
      <c r="D27" s="29"/>
      <c r="E27" s="29"/>
      <c r="F27" s="29"/>
      <c r="G27" s="40">
        <f>SUM(F28:F34)</f>
        <v>15000</v>
      </c>
    </row>
    <row r="28" spans="1:7" ht="60" x14ac:dyDescent="0.3">
      <c r="A28" s="19">
        <v>6.4</v>
      </c>
      <c r="B28" s="53" t="s">
        <v>98</v>
      </c>
      <c r="C28" s="54">
        <v>1</v>
      </c>
      <c r="D28" s="53" t="s">
        <v>7</v>
      </c>
      <c r="E28" s="43"/>
      <c r="F28" s="44">
        <f t="shared" ref="F28:F34" si="0">C28*E28</f>
        <v>0</v>
      </c>
      <c r="G28" s="55"/>
    </row>
    <row r="29" spans="1:7" ht="47.4" customHeight="1" x14ac:dyDescent="0.3">
      <c r="A29" s="19">
        <v>6.7</v>
      </c>
      <c r="B29" s="53" t="s">
        <v>99</v>
      </c>
      <c r="C29" s="54">
        <v>1</v>
      </c>
      <c r="D29" s="53" t="s">
        <v>26</v>
      </c>
      <c r="E29" s="43"/>
      <c r="F29" s="44">
        <f t="shared" si="0"/>
        <v>0</v>
      </c>
      <c r="G29" s="55"/>
    </row>
    <row r="30" spans="1:7" ht="27.6" customHeight="1" x14ac:dyDescent="0.3">
      <c r="A30" s="19">
        <v>6.9</v>
      </c>
      <c r="B30" s="53" t="s">
        <v>39</v>
      </c>
      <c r="C30" s="54">
        <v>1</v>
      </c>
      <c r="D30" s="53" t="s">
        <v>7</v>
      </c>
      <c r="E30" s="43"/>
      <c r="F30" s="44">
        <f t="shared" si="0"/>
        <v>0</v>
      </c>
      <c r="G30" s="55"/>
    </row>
    <row r="31" spans="1:7" ht="62.4" x14ac:dyDescent="0.3">
      <c r="A31" s="19" t="s">
        <v>100</v>
      </c>
      <c r="B31" s="56" t="s">
        <v>40</v>
      </c>
      <c r="C31" s="57">
        <v>1.8</v>
      </c>
      <c r="D31" s="58" t="s">
        <v>41</v>
      </c>
      <c r="E31" s="59"/>
      <c r="F31" s="44">
        <f t="shared" si="0"/>
        <v>0</v>
      </c>
      <c r="G31" s="45"/>
    </row>
    <row r="32" spans="1:7" ht="30" customHeight="1" x14ac:dyDescent="0.3">
      <c r="A32" s="19">
        <v>6.11</v>
      </c>
      <c r="B32" s="60" t="s">
        <v>42</v>
      </c>
      <c r="C32" s="32">
        <v>1</v>
      </c>
      <c r="D32" s="33" t="s">
        <v>7</v>
      </c>
      <c r="E32" s="59"/>
      <c r="F32" s="44">
        <f t="shared" si="0"/>
        <v>0</v>
      </c>
      <c r="G32" s="45"/>
    </row>
    <row r="33" spans="1:13" ht="24" customHeight="1" x14ac:dyDescent="0.3">
      <c r="A33" s="19">
        <v>6.12</v>
      </c>
      <c r="B33" s="61" t="s">
        <v>43</v>
      </c>
      <c r="C33" s="62">
        <v>1</v>
      </c>
      <c r="D33" s="63" t="s">
        <v>44</v>
      </c>
      <c r="E33" s="64"/>
      <c r="F33" s="65">
        <f t="shared" si="0"/>
        <v>0</v>
      </c>
      <c r="G33" s="45"/>
    </row>
    <row r="34" spans="1:13" ht="26.4" customHeight="1" x14ac:dyDescent="0.3">
      <c r="A34" s="19">
        <v>6.13</v>
      </c>
      <c r="B34" s="31" t="s">
        <v>45</v>
      </c>
      <c r="C34" s="32">
        <v>1</v>
      </c>
      <c r="D34" s="33" t="s">
        <v>7</v>
      </c>
      <c r="E34" s="46">
        <v>15000</v>
      </c>
      <c r="F34" s="44">
        <f t="shared" si="0"/>
        <v>15000</v>
      </c>
      <c r="G34" s="45"/>
    </row>
    <row r="35" spans="1:13" ht="18.600000000000001" thickBot="1" x14ac:dyDescent="0.4">
      <c r="A35" s="66"/>
      <c r="B35" s="67"/>
      <c r="C35" s="67"/>
      <c r="D35" s="67"/>
      <c r="E35" s="67"/>
      <c r="F35" s="67"/>
      <c r="G35" s="67"/>
      <c r="K35" s="68"/>
      <c r="L35" s="68"/>
      <c r="M35" s="68"/>
    </row>
    <row r="36" spans="1:13" ht="27" customHeight="1" thickBot="1" x14ac:dyDescent="0.4">
      <c r="A36" s="19" t="s">
        <v>46</v>
      </c>
      <c r="B36" s="28" t="s">
        <v>47</v>
      </c>
      <c r="C36" s="29"/>
      <c r="D36" s="29"/>
      <c r="E36" s="29"/>
      <c r="F36" s="41"/>
      <c r="G36" s="40">
        <f>SUM(F37:F47)</f>
        <v>0</v>
      </c>
      <c r="K36" s="68"/>
      <c r="L36" s="68"/>
      <c r="M36" s="68"/>
    </row>
    <row r="37" spans="1:13" ht="24" customHeight="1" x14ac:dyDescent="0.3">
      <c r="A37" s="42">
        <v>7.1</v>
      </c>
      <c r="B37" s="60" t="s">
        <v>48</v>
      </c>
      <c r="C37" s="69">
        <v>2</v>
      </c>
      <c r="D37" s="70" t="s">
        <v>7</v>
      </c>
      <c r="E37" s="64"/>
      <c r="F37" s="65">
        <f t="shared" ref="F37:F47" si="1">C37*E37</f>
        <v>0</v>
      </c>
      <c r="G37" s="45"/>
    </row>
    <row r="38" spans="1:13" ht="24" customHeight="1" x14ac:dyDescent="0.3">
      <c r="A38" s="42">
        <v>7.2</v>
      </c>
      <c r="B38" s="60" t="s">
        <v>49</v>
      </c>
      <c r="C38" s="69">
        <v>2</v>
      </c>
      <c r="D38" s="70" t="s">
        <v>7</v>
      </c>
      <c r="E38" s="64"/>
      <c r="F38" s="65">
        <f t="shared" si="1"/>
        <v>0</v>
      </c>
      <c r="G38" s="45"/>
    </row>
    <row r="39" spans="1:13" ht="24" customHeight="1" x14ac:dyDescent="0.3">
      <c r="A39" s="42">
        <v>7.3</v>
      </c>
      <c r="B39" s="60" t="s">
        <v>50</v>
      </c>
      <c r="C39" s="69">
        <v>4</v>
      </c>
      <c r="D39" s="70" t="s">
        <v>7</v>
      </c>
      <c r="E39" s="64"/>
      <c r="F39" s="65">
        <f t="shared" si="1"/>
        <v>0</v>
      </c>
      <c r="G39" s="45"/>
    </row>
    <row r="40" spans="1:13" ht="24" customHeight="1" x14ac:dyDescent="0.3">
      <c r="A40" s="42">
        <v>7.4</v>
      </c>
      <c r="B40" s="60" t="s">
        <v>90</v>
      </c>
      <c r="C40" s="69">
        <v>2</v>
      </c>
      <c r="D40" s="70" t="s">
        <v>7</v>
      </c>
      <c r="E40" s="64"/>
      <c r="F40" s="65">
        <f t="shared" si="1"/>
        <v>0</v>
      </c>
      <c r="G40" s="45"/>
    </row>
    <row r="41" spans="1:13" ht="24" customHeight="1" x14ac:dyDescent="0.3">
      <c r="A41" s="42">
        <v>7.5</v>
      </c>
      <c r="B41" s="60" t="s">
        <v>51</v>
      </c>
      <c r="C41" s="69">
        <v>4</v>
      </c>
      <c r="D41" s="70" t="s">
        <v>7</v>
      </c>
      <c r="E41" s="64"/>
      <c r="F41" s="65">
        <f t="shared" si="1"/>
        <v>0</v>
      </c>
      <c r="G41" s="45"/>
    </row>
    <row r="42" spans="1:13" ht="24" customHeight="1" x14ac:dyDescent="0.3">
      <c r="A42" s="42">
        <v>7.6</v>
      </c>
      <c r="B42" s="60" t="s">
        <v>52</v>
      </c>
      <c r="C42" s="69">
        <v>4</v>
      </c>
      <c r="D42" s="70" t="s">
        <v>7</v>
      </c>
      <c r="E42" s="64"/>
      <c r="F42" s="65">
        <f t="shared" si="1"/>
        <v>0</v>
      </c>
      <c r="G42" s="45"/>
    </row>
    <row r="43" spans="1:13" ht="24" customHeight="1" x14ac:dyDescent="0.3">
      <c r="A43" s="42">
        <v>7.7</v>
      </c>
      <c r="B43" s="60" t="s">
        <v>53</v>
      </c>
      <c r="C43" s="69">
        <v>2</v>
      </c>
      <c r="D43" s="70" t="s">
        <v>7</v>
      </c>
      <c r="E43" s="64"/>
      <c r="F43" s="65">
        <f t="shared" si="1"/>
        <v>0</v>
      </c>
      <c r="G43" s="45"/>
    </row>
    <row r="44" spans="1:13" ht="24" customHeight="1" x14ac:dyDescent="0.3">
      <c r="A44" s="42">
        <v>7.8</v>
      </c>
      <c r="B44" s="60" t="s">
        <v>54</v>
      </c>
      <c r="C44" s="71">
        <f>+C37+C38+C39+C43</f>
        <v>10</v>
      </c>
      <c r="D44" s="70" t="s">
        <v>7</v>
      </c>
      <c r="E44" s="64"/>
      <c r="F44" s="65">
        <f t="shared" si="1"/>
        <v>0</v>
      </c>
      <c r="G44" s="45"/>
    </row>
    <row r="45" spans="1:13" ht="24" customHeight="1" x14ac:dyDescent="0.3">
      <c r="A45" s="42">
        <v>7.9</v>
      </c>
      <c r="B45" s="60" t="s">
        <v>55</v>
      </c>
      <c r="C45" s="71">
        <v>4</v>
      </c>
      <c r="D45" s="70" t="s">
        <v>7</v>
      </c>
      <c r="E45" s="64"/>
      <c r="F45" s="65">
        <f t="shared" si="1"/>
        <v>0</v>
      </c>
      <c r="G45" s="45"/>
    </row>
    <row r="46" spans="1:13" ht="24" customHeight="1" x14ac:dyDescent="0.3">
      <c r="A46" s="42" t="s">
        <v>57</v>
      </c>
      <c r="B46" s="60" t="s">
        <v>56</v>
      </c>
      <c r="C46" s="71">
        <v>2</v>
      </c>
      <c r="D46" s="70" t="s">
        <v>7</v>
      </c>
      <c r="E46" s="64"/>
      <c r="F46" s="65">
        <f t="shared" si="1"/>
        <v>0</v>
      </c>
      <c r="G46" s="45"/>
    </row>
    <row r="47" spans="1:13" ht="30" x14ac:dyDescent="0.3">
      <c r="A47" s="42">
        <v>7.11</v>
      </c>
      <c r="B47" s="60" t="s">
        <v>58</v>
      </c>
      <c r="C47" s="71">
        <v>1</v>
      </c>
      <c r="D47" s="70" t="s">
        <v>7</v>
      </c>
      <c r="E47" s="64"/>
      <c r="F47" s="65">
        <f t="shared" si="1"/>
        <v>0</v>
      </c>
      <c r="G47" s="45"/>
    </row>
    <row r="48" spans="1:13" ht="18" customHeight="1" thickBot="1" x14ac:dyDescent="0.35">
      <c r="A48" s="66"/>
      <c r="B48" s="67"/>
      <c r="C48" s="67"/>
      <c r="D48" s="67"/>
      <c r="E48" s="67"/>
      <c r="F48" s="67"/>
      <c r="G48" s="67"/>
    </row>
    <row r="49" spans="1:7" ht="24" customHeight="1" thickBot="1" x14ac:dyDescent="0.35">
      <c r="A49" s="72" t="s">
        <v>59</v>
      </c>
      <c r="B49" s="73" t="s">
        <v>60</v>
      </c>
      <c r="C49" s="74"/>
      <c r="D49" s="74"/>
      <c r="E49" s="74"/>
      <c r="F49" s="75"/>
      <c r="G49" s="76">
        <f>SUM(F50:F52)</f>
        <v>0</v>
      </c>
    </row>
    <row r="50" spans="1:7" ht="25.8" customHeight="1" x14ac:dyDescent="0.3">
      <c r="A50" s="77">
        <v>8.1</v>
      </c>
      <c r="B50" s="78" t="s">
        <v>61</v>
      </c>
      <c r="C50" s="62">
        <v>152.24</v>
      </c>
      <c r="D50" s="63" t="s">
        <v>21</v>
      </c>
      <c r="E50" s="64"/>
      <c r="F50" s="64">
        <f>+C50*E50</f>
        <v>0</v>
      </c>
      <c r="G50" s="55"/>
    </row>
    <row r="51" spans="1:7" ht="25.8" customHeight="1" x14ac:dyDescent="0.3">
      <c r="A51" s="77">
        <v>8.1999999999999993</v>
      </c>
      <c r="B51" s="79" t="s">
        <v>62</v>
      </c>
      <c r="C51" s="62">
        <f>(20.63*2+7.38*4+20.63+7.39)*3.17</f>
        <v>313.19599999999997</v>
      </c>
      <c r="D51" s="63" t="s">
        <v>21</v>
      </c>
      <c r="E51" s="64"/>
      <c r="F51" s="64">
        <f t="shared" ref="F51:F52" si="2">+C51*E51</f>
        <v>0</v>
      </c>
      <c r="G51" s="55"/>
    </row>
    <row r="52" spans="1:7" ht="25.8" customHeight="1" x14ac:dyDescent="0.3">
      <c r="A52" s="77">
        <v>8.3000000000000007</v>
      </c>
      <c r="B52" s="79" t="s">
        <v>63</v>
      </c>
      <c r="C52" s="62">
        <f>(20.63+7.38+20.63+7.39)*3.17</f>
        <v>177.61510000000001</v>
      </c>
      <c r="D52" s="63" t="s">
        <v>21</v>
      </c>
      <c r="E52" s="64"/>
      <c r="F52" s="64">
        <f t="shared" si="2"/>
        <v>0</v>
      </c>
      <c r="G52" s="55"/>
    </row>
    <row r="53" spans="1:7" ht="22.2" customHeight="1" thickBot="1" x14ac:dyDescent="0.35">
      <c r="A53" s="42"/>
      <c r="B53" s="31"/>
      <c r="C53" s="80"/>
      <c r="D53" s="81"/>
      <c r="E53" s="82"/>
      <c r="F53" s="82"/>
      <c r="G53" s="45"/>
    </row>
    <row r="54" spans="1:7" ht="22.2" customHeight="1" thickBot="1" x14ac:dyDescent="0.35">
      <c r="A54" s="72" t="s">
        <v>65</v>
      </c>
      <c r="B54" s="73" t="s">
        <v>66</v>
      </c>
      <c r="C54" s="74"/>
      <c r="D54" s="74"/>
      <c r="E54" s="74"/>
      <c r="F54" s="75"/>
      <c r="G54" s="40">
        <f>SUM(F55:F61)</f>
        <v>0</v>
      </c>
    </row>
    <row r="55" spans="1:7" ht="22.2" customHeight="1" x14ac:dyDescent="0.3">
      <c r="A55" s="42">
        <v>9.1</v>
      </c>
      <c r="B55" s="84" t="s">
        <v>67</v>
      </c>
      <c r="C55" s="85">
        <v>1</v>
      </c>
      <c r="D55" s="86" t="s">
        <v>68</v>
      </c>
      <c r="E55" s="87"/>
      <c r="F55" s="88">
        <f t="shared" ref="F55:F61" si="3">C55*E55</f>
        <v>0</v>
      </c>
      <c r="G55" s="55"/>
    </row>
    <row r="56" spans="1:7" ht="22.2" customHeight="1" x14ac:dyDescent="0.3">
      <c r="A56" s="42">
        <v>9.1999999999999993</v>
      </c>
      <c r="B56" s="84" t="s">
        <v>69</v>
      </c>
      <c r="C56" s="89">
        <v>1</v>
      </c>
      <c r="D56" s="90" t="s">
        <v>44</v>
      </c>
      <c r="E56" s="91"/>
      <c r="F56" s="88">
        <f t="shared" si="3"/>
        <v>0</v>
      </c>
      <c r="G56" s="55"/>
    </row>
    <row r="57" spans="1:7" ht="161.4" customHeight="1" x14ac:dyDescent="0.3">
      <c r="A57" s="92">
        <v>9.3000000000000007</v>
      </c>
      <c r="B57" s="93" t="s">
        <v>101</v>
      </c>
      <c r="C57" s="94">
        <v>1</v>
      </c>
      <c r="D57" s="95" t="s">
        <v>7</v>
      </c>
      <c r="E57" s="96"/>
      <c r="F57" s="97">
        <f t="shared" si="3"/>
        <v>0</v>
      </c>
      <c r="G57" s="45"/>
    </row>
    <row r="58" spans="1:7" ht="36" customHeight="1" x14ac:dyDescent="0.3">
      <c r="A58" s="92">
        <v>9.4</v>
      </c>
      <c r="B58" s="93" t="s">
        <v>70</v>
      </c>
      <c r="C58" s="94">
        <v>2</v>
      </c>
      <c r="D58" s="95" t="s">
        <v>7</v>
      </c>
      <c r="E58" s="96"/>
      <c r="F58" s="97">
        <f t="shared" si="3"/>
        <v>0</v>
      </c>
      <c r="G58" s="45"/>
    </row>
    <row r="59" spans="1:7" ht="24.6" customHeight="1" x14ac:dyDescent="0.3">
      <c r="A59" s="92">
        <v>9.5</v>
      </c>
      <c r="B59" s="60" t="s">
        <v>71</v>
      </c>
      <c r="C59" s="89">
        <v>1</v>
      </c>
      <c r="D59" s="90" t="s">
        <v>7</v>
      </c>
      <c r="E59" s="91"/>
      <c r="F59" s="97">
        <f t="shared" si="3"/>
        <v>0</v>
      </c>
      <c r="G59" s="45"/>
    </row>
    <row r="60" spans="1:7" ht="24.6" customHeight="1" x14ac:dyDescent="0.3">
      <c r="A60" s="92">
        <v>9.6</v>
      </c>
      <c r="B60" s="60" t="s">
        <v>102</v>
      </c>
      <c r="C60" s="89">
        <f>4*0.7</f>
        <v>2.8</v>
      </c>
      <c r="D60" s="90" t="s">
        <v>17</v>
      </c>
      <c r="E60" s="91"/>
      <c r="F60" s="97">
        <f t="shared" si="3"/>
        <v>0</v>
      </c>
      <c r="G60" s="45"/>
    </row>
    <row r="61" spans="1:7" ht="73.2" customHeight="1" thickBot="1" x14ac:dyDescent="0.35">
      <c r="A61" s="92">
        <v>9.6999999999999993</v>
      </c>
      <c r="B61" s="60" t="s">
        <v>103</v>
      </c>
      <c r="C61" s="142">
        <v>2</v>
      </c>
      <c r="D61" s="143" t="s">
        <v>7</v>
      </c>
      <c r="E61" s="144"/>
      <c r="F61" s="97">
        <f t="shared" si="3"/>
        <v>0</v>
      </c>
      <c r="G61" s="45"/>
    </row>
    <row r="62" spans="1:7" ht="28.2" customHeight="1" thickBot="1" x14ac:dyDescent="0.35">
      <c r="A62" s="98"/>
      <c r="B62" s="99" t="s">
        <v>72</v>
      </c>
      <c r="C62" s="100"/>
      <c r="D62" s="100"/>
      <c r="E62" s="101"/>
      <c r="F62" s="101"/>
      <c r="G62" s="102">
        <f>SUM(G8:G57)</f>
        <v>15000</v>
      </c>
    </row>
    <row r="63" spans="1:7" ht="21" customHeight="1" x14ac:dyDescent="0.3">
      <c r="A63" s="103"/>
      <c r="B63" s="104" t="s">
        <v>73</v>
      </c>
      <c r="C63" s="105">
        <v>0.1</v>
      </c>
      <c r="D63" s="106"/>
      <c r="E63" s="107">
        <f>G62</f>
        <v>15000</v>
      </c>
      <c r="F63" s="108"/>
      <c r="G63" s="109">
        <f t="shared" ref="G63:G67" si="4">+$G$62*C63</f>
        <v>1500</v>
      </c>
    </row>
    <row r="64" spans="1:7" ht="21" customHeight="1" x14ac:dyDescent="0.3">
      <c r="A64" s="110"/>
      <c r="B64" s="111" t="s">
        <v>74</v>
      </c>
      <c r="C64" s="112">
        <v>0.04</v>
      </c>
      <c r="D64" s="113"/>
      <c r="E64" s="114">
        <f>E63</f>
        <v>15000</v>
      </c>
      <c r="F64" s="114"/>
      <c r="G64" s="109">
        <f t="shared" si="4"/>
        <v>600</v>
      </c>
    </row>
    <row r="65" spans="1:9" ht="21" customHeight="1" x14ac:dyDescent="0.3">
      <c r="A65" s="110"/>
      <c r="B65" s="111" t="s">
        <v>75</v>
      </c>
      <c r="C65" s="112">
        <v>0.04</v>
      </c>
      <c r="D65" s="113"/>
      <c r="E65" s="114">
        <f>E64</f>
        <v>15000</v>
      </c>
      <c r="F65" s="114"/>
      <c r="G65" s="109">
        <f t="shared" si="4"/>
        <v>600</v>
      </c>
    </row>
    <row r="66" spans="1:9" ht="21" customHeight="1" x14ac:dyDescent="0.3">
      <c r="A66" s="110"/>
      <c r="B66" s="111" t="s">
        <v>76</v>
      </c>
      <c r="C66" s="112">
        <v>0.03</v>
      </c>
      <c r="D66" s="113"/>
      <c r="E66" s="114">
        <f>E65</f>
        <v>15000</v>
      </c>
      <c r="F66" s="114"/>
      <c r="G66" s="109">
        <f t="shared" si="4"/>
        <v>450</v>
      </c>
    </row>
    <row r="67" spans="1:9" ht="21" customHeight="1" x14ac:dyDescent="0.3">
      <c r="A67" s="110"/>
      <c r="B67" s="111" t="s">
        <v>77</v>
      </c>
      <c r="C67" s="112">
        <v>0.01</v>
      </c>
      <c r="D67" s="113"/>
      <c r="E67" s="114">
        <f>E66</f>
        <v>15000</v>
      </c>
      <c r="F67" s="114"/>
      <c r="G67" s="109">
        <f t="shared" si="4"/>
        <v>150</v>
      </c>
    </row>
    <row r="68" spans="1:9" ht="21" customHeight="1" x14ac:dyDescent="0.3">
      <c r="A68" s="110"/>
      <c r="B68" s="111" t="s">
        <v>78</v>
      </c>
      <c r="C68" s="112">
        <v>1E-3</v>
      </c>
      <c r="D68" s="113"/>
      <c r="E68" s="114">
        <f>E67</f>
        <v>15000</v>
      </c>
      <c r="F68" s="114"/>
      <c r="G68" s="109">
        <f>+$G$62*C68</f>
        <v>15</v>
      </c>
      <c r="I68" s="109"/>
    </row>
    <row r="69" spans="1:9" ht="21" customHeight="1" thickBot="1" x14ac:dyDescent="0.35">
      <c r="A69" s="110"/>
      <c r="B69" s="111" t="s">
        <v>79</v>
      </c>
      <c r="C69" s="112">
        <v>0.18</v>
      </c>
      <c r="D69" s="113"/>
      <c r="E69" s="114">
        <f>G63</f>
        <v>1500</v>
      </c>
      <c r="F69" s="114"/>
      <c r="G69" s="115">
        <f>+G63*C69</f>
        <v>270</v>
      </c>
    </row>
    <row r="70" spans="1:9" ht="21" customHeight="1" thickBot="1" x14ac:dyDescent="0.35">
      <c r="A70" s="116"/>
      <c r="B70" s="117" t="s">
        <v>80</v>
      </c>
      <c r="C70" s="118"/>
      <c r="D70" s="118"/>
      <c r="E70" s="119"/>
      <c r="F70" s="101"/>
      <c r="G70" s="102">
        <f t="shared" ref="G70" si="5">SUM(G63:G69)</f>
        <v>3585</v>
      </c>
    </row>
    <row r="71" spans="1:9" ht="21" customHeight="1" thickBot="1" x14ac:dyDescent="0.35">
      <c r="A71" s="120"/>
      <c r="B71" s="121" t="s">
        <v>81</v>
      </c>
      <c r="C71" s="121"/>
      <c r="D71" s="121"/>
      <c r="E71" s="122"/>
      <c r="F71" s="123"/>
      <c r="G71" s="124">
        <f t="shared" ref="G71" si="6">+G62+G70</f>
        <v>18585</v>
      </c>
    </row>
    <row r="72" spans="1:9" ht="18" x14ac:dyDescent="0.35">
      <c r="A72" s="125"/>
      <c r="B72" s="126"/>
      <c r="C72" s="127"/>
      <c r="D72" s="127"/>
      <c r="E72" s="127"/>
      <c r="F72" s="128"/>
    </row>
    <row r="73" spans="1:9" ht="20.399999999999999" x14ac:dyDescent="0.35">
      <c r="A73" s="125"/>
      <c r="B73" s="129"/>
      <c r="C73" s="127"/>
      <c r="D73" s="127"/>
      <c r="E73" s="127"/>
      <c r="F73" s="128"/>
    </row>
    <row r="74" spans="1:9" ht="18" x14ac:dyDescent="0.35">
      <c r="A74" s="125"/>
      <c r="B74" s="127"/>
      <c r="C74" s="127"/>
      <c r="D74" s="127"/>
      <c r="E74" s="127"/>
      <c r="F74" s="130"/>
    </row>
    <row r="75" spans="1:9" ht="18" x14ac:dyDescent="0.35">
      <c r="A75" s="125"/>
      <c r="B75" s="131"/>
      <c r="C75" s="127"/>
      <c r="D75" s="127"/>
      <c r="E75" s="68"/>
      <c r="F75" s="68"/>
    </row>
    <row r="76" spans="1:9" ht="18" x14ac:dyDescent="0.35">
      <c r="A76" s="125"/>
      <c r="B76" s="132"/>
      <c r="C76" s="127"/>
      <c r="D76" s="127"/>
      <c r="E76" s="133"/>
      <c r="F76" s="133"/>
    </row>
    <row r="77" spans="1:9" ht="18" x14ac:dyDescent="0.35">
      <c r="A77" s="134"/>
      <c r="B77" s="132"/>
      <c r="C77" s="127"/>
      <c r="D77" s="127"/>
      <c r="E77" s="133"/>
      <c r="F77" s="133"/>
    </row>
    <row r="78" spans="1:9" ht="18" x14ac:dyDescent="0.35">
      <c r="A78" s="134"/>
      <c r="B78" s="127"/>
      <c r="C78" s="127"/>
      <c r="D78" s="135"/>
      <c r="E78" s="135"/>
      <c r="F78" s="135"/>
    </row>
    <row r="79" spans="1:9" ht="21.6" x14ac:dyDescent="0.45">
      <c r="B79" s="137"/>
      <c r="C79" s="138"/>
      <c r="D79" s="138"/>
      <c r="E79" s="139"/>
      <c r="F79" s="138"/>
    </row>
    <row r="80" spans="1:9" x14ac:dyDescent="0.3">
      <c r="E80" s="140"/>
      <c r="F80" s="140"/>
      <c r="G80" s="140"/>
    </row>
    <row r="81" spans="3:7" ht="19.8" x14ac:dyDescent="0.45">
      <c r="C81" s="138"/>
      <c r="D81" s="138"/>
      <c r="E81" s="141"/>
      <c r="F81" s="141"/>
      <c r="G81" s="141"/>
    </row>
    <row r="82" spans="3:7" ht="19.8" x14ac:dyDescent="0.45">
      <c r="C82" s="138"/>
      <c r="D82" s="138"/>
      <c r="E82" s="141"/>
      <c r="F82" s="141"/>
      <c r="G82" s="141"/>
    </row>
  </sheetData>
  <mergeCells count="33">
    <mergeCell ref="E80:G80"/>
    <mergeCell ref="E81:G81"/>
    <mergeCell ref="E82:G82"/>
    <mergeCell ref="E67:F67"/>
    <mergeCell ref="E68:F68"/>
    <mergeCell ref="E69:F69"/>
    <mergeCell ref="E75:F75"/>
    <mergeCell ref="E76:F76"/>
    <mergeCell ref="E77:F77"/>
    <mergeCell ref="B49:F49"/>
    <mergeCell ref="B54:F54"/>
    <mergeCell ref="E63:F63"/>
    <mergeCell ref="E64:F64"/>
    <mergeCell ref="E65:F65"/>
    <mergeCell ref="E66:F66"/>
    <mergeCell ref="B27:F27"/>
    <mergeCell ref="A35:G35"/>
    <mergeCell ref="K35:M35"/>
    <mergeCell ref="B36:F36"/>
    <mergeCell ref="K36:M36"/>
    <mergeCell ref="A48:G48"/>
    <mergeCell ref="B12:F12"/>
    <mergeCell ref="A14:G14"/>
    <mergeCell ref="B15:F15"/>
    <mergeCell ref="A17:G17"/>
    <mergeCell ref="A21:G21"/>
    <mergeCell ref="B22:F22"/>
    <mergeCell ref="A1:G1"/>
    <mergeCell ref="A2:G2"/>
    <mergeCell ref="A3:G3"/>
    <mergeCell ref="A4:G4"/>
    <mergeCell ref="B8:F8"/>
    <mergeCell ref="A11:G11"/>
  </mergeCells>
  <printOptions horizontalCentered="1"/>
  <pageMargins left="0.51181102362204722" right="0.51181102362204722" top="0.74803149606299213" bottom="0.55118110236220474" header="0.31496062992125984" footer="0.31496062992125984"/>
  <pageSetup scale="56" fitToHeight="0" orientation="portrait" r:id="rId1"/>
  <rowBreaks count="1" manualBreakCount="1">
    <brk id="43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view="pageBreakPreview" zoomScale="70" zoomScaleNormal="100" zoomScaleSheetLayoutView="70" workbookViewId="0">
      <selection activeCell="J18" sqref="J18"/>
    </sheetView>
  </sheetViews>
  <sheetFormatPr baseColWidth="10" defaultColWidth="9.109375" defaultRowHeight="14.4" x14ac:dyDescent="0.3"/>
  <cols>
    <col min="1" max="1" width="9.33203125" style="136" bestFit="1" customWidth="1"/>
    <col min="2" max="2" width="49.6640625" customWidth="1"/>
    <col min="3" max="3" width="10.88671875" bestFit="1" customWidth="1"/>
    <col min="5" max="5" width="19.88671875" customWidth="1"/>
    <col min="6" max="6" width="19.44140625" customWidth="1"/>
    <col min="7" max="7" width="25.109375" customWidth="1"/>
    <col min="9" max="9" width="21.77734375" customWidth="1"/>
  </cols>
  <sheetData>
    <row r="1" spans="1:7" ht="20.399999999999999" x14ac:dyDescent="0.35">
      <c r="A1" s="1" t="s">
        <v>0</v>
      </c>
      <c r="B1" s="1"/>
      <c r="C1" s="1"/>
      <c r="D1" s="1"/>
      <c r="E1" s="1"/>
      <c r="F1" s="1"/>
      <c r="G1" s="1"/>
    </row>
    <row r="2" spans="1:7" ht="20.399999999999999" x14ac:dyDescent="0.35">
      <c r="A2" s="1" t="s">
        <v>82</v>
      </c>
      <c r="B2" s="1"/>
      <c r="C2" s="1"/>
      <c r="D2" s="1"/>
      <c r="E2" s="1"/>
      <c r="F2" s="1"/>
      <c r="G2" s="1"/>
    </row>
    <row r="3" spans="1:7" ht="20.399999999999999" x14ac:dyDescent="0.35">
      <c r="A3" s="1" t="s">
        <v>2</v>
      </c>
      <c r="B3" s="1"/>
      <c r="C3" s="1"/>
      <c r="D3" s="1"/>
      <c r="E3" s="1"/>
      <c r="F3" s="1"/>
      <c r="G3" s="1"/>
    </row>
    <row r="4" spans="1:7" ht="20.399999999999999" x14ac:dyDescent="0.35">
      <c r="A4" s="1" t="s">
        <v>3</v>
      </c>
      <c r="B4" s="1"/>
      <c r="C4" s="1"/>
      <c r="D4" s="1"/>
      <c r="E4" s="1"/>
      <c r="F4" s="1"/>
      <c r="G4" s="1"/>
    </row>
    <row r="5" spans="1:7" ht="16.2" thickBot="1" x14ac:dyDescent="0.35">
      <c r="A5" s="2"/>
      <c r="B5" s="3"/>
      <c r="C5" s="2"/>
      <c r="D5" s="2"/>
      <c r="E5" s="4"/>
      <c r="F5" s="2"/>
    </row>
    <row r="6" spans="1:7" ht="18" thickBot="1" x14ac:dyDescent="0.35">
      <c r="A6" s="5" t="s">
        <v>4</v>
      </c>
      <c r="B6" s="6" t="s">
        <v>5</v>
      </c>
      <c r="C6" s="7" t="s">
        <v>6</v>
      </c>
      <c r="D6" s="7" t="s">
        <v>7</v>
      </c>
      <c r="E6" s="8" t="s">
        <v>8</v>
      </c>
      <c r="F6" s="6" t="s">
        <v>9</v>
      </c>
      <c r="G6" s="9" t="s">
        <v>10</v>
      </c>
    </row>
    <row r="7" spans="1:7" ht="18" thickBot="1" x14ac:dyDescent="0.35">
      <c r="A7" s="10"/>
      <c r="B7" s="9"/>
      <c r="C7" s="11"/>
      <c r="D7" s="11"/>
      <c r="E7" s="12"/>
      <c r="F7" s="13"/>
      <c r="G7" s="13"/>
    </row>
    <row r="8" spans="1:7" ht="18.600000000000001" customHeight="1" thickBot="1" x14ac:dyDescent="0.35">
      <c r="A8" s="14" t="s">
        <v>11</v>
      </c>
      <c r="B8" s="15" t="s">
        <v>12</v>
      </c>
      <c r="C8" s="16"/>
      <c r="D8" s="16"/>
      <c r="E8" s="16"/>
      <c r="F8" s="17"/>
      <c r="G8" s="18">
        <f>SUM(F9:F9)</f>
        <v>0</v>
      </c>
    </row>
    <row r="9" spans="1:7" ht="26.4" customHeight="1" x14ac:dyDescent="0.3">
      <c r="A9" s="19">
        <v>1.1000000000000001</v>
      </c>
      <c r="B9" s="20" t="s">
        <v>83</v>
      </c>
      <c r="C9" s="21">
        <v>2</v>
      </c>
      <c r="D9" s="22" t="s">
        <v>7</v>
      </c>
      <c r="E9" s="23"/>
      <c r="F9" s="24">
        <f>C9*E9</f>
        <v>0</v>
      </c>
      <c r="G9" s="25"/>
    </row>
    <row r="10" spans="1:7" ht="18" customHeight="1" thickBot="1" x14ac:dyDescent="0.35">
      <c r="A10" s="26"/>
      <c r="B10" s="27"/>
      <c r="C10" s="27"/>
      <c r="D10" s="27"/>
      <c r="E10" s="27"/>
      <c r="F10" s="27"/>
      <c r="G10" s="27"/>
    </row>
    <row r="11" spans="1:7" ht="19.8" customHeight="1" thickBot="1" x14ac:dyDescent="0.35">
      <c r="A11" s="19" t="s">
        <v>14</v>
      </c>
      <c r="B11" s="28" t="s">
        <v>15</v>
      </c>
      <c r="C11" s="29"/>
      <c r="D11" s="29"/>
      <c r="E11" s="29"/>
      <c r="F11" s="29"/>
      <c r="G11" s="30">
        <f>SUM(F12:F12)</f>
        <v>0</v>
      </c>
    </row>
    <row r="12" spans="1:7" ht="36.6" customHeight="1" x14ac:dyDescent="0.3">
      <c r="A12" s="19">
        <v>2.1</v>
      </c>
      <c r="B12" s="31" t="s">
        <v>84</v>
      </c>
      <c r="C12" s="32">
        <v>17.71</v>
      </c>
      <c r="D12" s="33" t="s">
        <v>17</v>
      </c>
      <c r="E12" s="36"/>
      <c r="F12" s="24">
        <f>C12*E12</f>
        <v>0</v>
      </c>
      <c r="G12" s="25"/>
    </row>
    <row r="13" spans="1:7" ht="18" customHeight="1" thickBot="1" x14ac:dyDescent="0.35">
      <c r="A13" s="26"/>
      <c r="B13" s="27"/>
      <c r="C13" s="27"/>
      <c r="D13" s="27"/>
      <c r="E13" s="27"/>
      <c r="F13" s="27"/>
      <c r="G13" s="27"/>
    </row>
    <row r="14" spans="1:7" ht="22.8" customHeight="1" thickBot="1" x14ac:dyDescent="0.35">
      <c r="A14" s="19" t="s">
        <v>18</v>
      </c>
      <c r="B14" s="28" t="s">
        <v>19</v>
      </c>
      <c r="C14" s="29"/>
      <c r="D14" s="29"/>
      <c r="E14" s="29"/>
      <c r="F14" s="29"/>
      <c r="G14" s="35">
        <f>SUM(F15)</f>
        <v>0</v>
      </c>
    </row>
    <row r="15" spans="1:7" ht="24.6" customHeight="1" x14ac:dyDescent="0.3">
      <c r="A15" s="19">
        <v>3.1</v>
      </c>
      <c r="B15" s="31" t="s">
        <v>85</v>
      </c>
      <c r="C15" s="32">
        <f>(2.81+2.66+2.81)*3</f>
        <v>24.840000000000003</v>
      </c>
      <c r="D15" s="33" t="s">
        <v>21</v>
      </c>
      <c r="E15" s="36"/>
      <c r="F15" s="36">
        <f>C15*E15</f>
        <v>0</v>
      </c>
      <c r="G15" s="37"/>
    </row>
    <row r="16" spans="1:7" ht="16.2" thickBot="1" x14ac:dyDescent="0.35">
      <c r="A16" s="26"/>
      <c r="B16" s="27"/>
      <c r="C16" s="27"/>
      <c r="D16" s="27"/>
      <c r="E16" s="27"/>
      <c r="F16" s="27"/>
      <c r="G16" s="27"/>
    </row>
    <row r="17" spans="1:7" ht="19.5" customHeight="1" thickBot="1" x14ac:dyDescent="0.35">
      <c r="A17" s="19" t="s">
        <v>22</v>
      </c>
      <c r="B17" s="38" t="s">
        <v>23</v>
      </c>
      <c r="C17" s="32"/>
      <c r="D17" s="33"/>
      <c r="E17" s="34"/>
      <c r="F17" s="39"/>
      <c r="G17" s="40">
        <f>SUM(F18:F19)</f>
        <v>0</v>
      </c>
    </row>
    <row r="18" spans="1:7" ht="25.2" customHeight="1" x14ac:dyDescent="0.3">
      <c r="A18" s="19">
        <v>4.0999999999999996</v>
      </c>
      <c r="B18" s="31" t="s">
        <v>86</v>
      </c>
      <c r="C18" s="32">
        <f>(4.35+3.16)*2.8*2</f>
        <v>42.055999999999997</v>
      </c>
      <c r="D18" s="33" t="s">
        <v>21</v>
      </c>
      <c r="E18" s="36"/>
      <c r="F18" s="36">
        <f>C18*E18</f>
        <v>0</v>
      </c>
      <c r="G18" s="37"/>
    </row>
    <row r="19" spans="1:7" ht="28.95" customHeight="1" x14ac:dyDescent="0.3">
      <c r="A19" s="19">
        <v>4.2</v>
      </c>
      <c r="B19" s="31" t="s">
        <v>87</v>
      </c>
      <c r="C19" s="32">
        <v>1</v>
      </c>
      <c r="D19" s="33" t="s">
        <v>26</v>
      </c>
      <c r="E19" s="36"/>
      <c r="F19" s="36">
        <f>C19*E19</f>
        <v>0</v>
      </c>
      <c r="G19" s="25"/>
    </row>
    <row r="20" spans="1:7" ht="18" customHeight="1" thickBot="1" x14ac:dyDescent="0.35">
      <c r="A20" s="26"/>
      <c r="B20" s="27"/>
      <c r="C20" s="27"/>
      <c r="D20" s="27"/>
      <c r="E20" s="27"/>
      <c r="F20" s="27"/>
      <c r="G20" s="27"/>
    </row>
    <row r="21" spans="1:7" ht="22.8" customHeight="1" thickBot="1" x14ac:dyDescent="0.35">
      <c r="A21" s="19" t="s">
        <v>27</v>
      </c>
      <c r="B21" s="28" t="s">
        <v>28</v>
      </c>
      <c r="C21" s="29"/>
      <c r="D21" s="29"/>
      <c r="E21" s="29"/>
      <c r="F21" s="41"/>
      <c r="G21" s="40">
        <f>SUM(F22:F24)</f>
        <v>0</v>
      </c>
    </row>
    <row r="22" spans="1:7" ht="40.200000000000003" customHeight="1" x14ac:dyDescent="0.3">
      <c r="A22" s="42">
        <v>5.0999999999999996</v>
      </c>
      <c r="B22" s="31" t="s">
        <v>88</v>
      </c>
      <c r="C22" s="32">
        <v>1</v>
      </c>
      <c r="D22" s="33" t="s">
        <v>7</v>
      </c>
      <c r="E22" s="43"/>
      <c r="F22" s="44">
        <f>C22*E22</f>
        <v>0</v>
      </c>
      <c r="G22" s="45"/>
    </row>
    <row r="23" spans="1:7" ht="22.2" customHeight="1" x14ac:dyDescent="0.3">
      <c r="A23" s="42">
        <v>5.2</v>
      </c>
      <c r="B23" s="31" t="s">
        <v>30</v>
      </c>
      <c r="C23" s="32">
        <v>1</v>
      </c>
      <c r="D23" s="33" t="s">
        <v>21</v>
      </c>
      <c r="E23" s="46"/>
      <c r="F23" s="44">
        <f>C23*E23</f>
        <v>0</v>
      </c>
      <c r="G23" s="45"/>
    </row>
    <row r="24" spans="1:7" ht="22.2" customHeight="1" x14ac:dyDescent="0.3">
      <c r="A24" s="42">
        <v>5.3</v>
      </c>
      <c r="B24" s="31" t="s">
        <v>89</v>
      </c>
      <c r="C24" s="32">
        <v>1</v>
      </c>
      <c r="D24" s="33" t="s">
        <v>32</v>
      </c>
      <c r="E24" s="46"/>
      <c r="F24" s="44">
        <f>C24*E24</f>
        <v>0</v>
      </c>
      <c r="G24" s="45"/>
    </row>
    <row r="25" spans="1:7" ht="18.600000000000001" thickBot="1" x14ac:dyDescent="0.35">
      <c r="A25" s="47"/>
      <c r="B25" s="48"/>
      <c r="C25" s="49"/>
      <c r="D25" s="50"/>
      <c r="E25" s="51"/>
      <c r="F25" s="52"/>
      <c r="G25" s="45"/>
    </row>
    <row r="26" spans="1:7" ht="22.8" customHeight="1" thickBot="1" x14ac:dyDescent="0.35">
      <c r="A26" s="19" t="s">
        <v>33</v>
      </c>
      <c r="B26" s="28" t="s">
        <v>34</v>
      </c>
      <c r="C26" s="29"/>
      <c r="D26" s="29"/>
      <c r="E26" s="29"/>
      <c r="F26" s="29"/>
      <c r="G26" s="40">
        <f>SUM(F27:F34)</f>
        <v>0</v>
      </c>
    </row>
    <row r="27" spans="1:7" ht="34.200000000000003" customHeight="1" x14ac:dyDescent="0.3">
      <c r="A27" s="19">
        <v>6.1</v>
      </c>
      <c r="B27" s="53" t="s">
        <v>35</v>
      </c>
      <c r="C27" s="54">
        <v>1</v>
      </c>
      <c r="D27" s="53" t="s">
        <v>7</v>
      </c>
      <c r="E27" s="43"/>
      <c r="F27" s="44">
        <f t="shared" ref="F27:F34" si="0">C27*E27</f>
        <v>0</v>
      </c>
      <c r="G27" s="55"/>
    </row>
    <row r="28" spans="1:7" ht="29.4" customHeight="1" x14ac:dyDescent="0.3">
      <c r="A28" s="19">
        <v>6.2</v>
      </c>
      <c r="B28" s="53" t="s">
        <v>36</v>
      </c>
      <c r="C28" s="54">
        <v>1</v>
      </c>
      <c r="D28" s="53" t="s">
        <v>7</v>
      </c>
      <c r="E28" s="43"/>
      <c r="F28" s="44">
        <f t="shared" si="0"/>
        <v>0</v>
      </c>
      <c r="G28" s="55"/>
    </row>
    <row r="29" spans="1:7" ht="25.8" customHeight="1" x14ac:dyDescent="0.3">
      <c r="A29" s="19">
        <v>6.3</v>
      </c>
      <c r="B29" s="53" t="s">
        <v>37</v>
      </c>
      <c r="C29" s="54">
        <v>1</v>
      </c>
      <c r="D29" s="53" t="s">
        <v>7</v>
      </c>
      <c r="E29" s="43"/>
      <c r="F29" s="44">
        <f t="shared" si="0"/>
        <v>0</v>
      </c>
      <c r="G29" s="55"/>
    </row>
    <row r="30" spans="1:7" ht="31.2" customHeight="1" x14ac:dyDescent="0.3">
      <c r="A30" s="19">
        <v>6.4</v>
      </c>
      <c r="B30" s="53" t="s">
        <v>38</v>
      </c>
      <c r="C30" s="54">
        <v>1</v>
      </c>
      <c r="D30" s="53" t="s">
        <v>7</v>
      </c>
      <c r="E30" s="43"/>
      <c r="F30" s="44">
        <f t="shared" si="0"/>
        <v>0</v>
      </c>
      <c r="G30" s="55"/>
    </row>
    <row r="31" spans="1:7" ht="27.6" customHeight="1" x14ac:dyDescent="0.3">
      <c r="A31" s="19">
        <v>6.5</v>
      </c>
      <c r="B31" s="53" t="s">
        <v>39</v>
      </c>
      <c r="C31" s="54">
        <v>1</v>
      </c>
      <c r="D31" s="53" t="s">
        <v>7</v>
      </c>
      <c r="E31" s="43"/>
      <c r="F31" s="44">
        <f t="shared" si="0"/>
        <v>0</v>
      </c>
      <c r="G31" s="55"/>
    </row>
    <row r="32" spans="1:7" ht="30" customHeight="1" x14ac:dyDescent="0.3">
      <c r="A32" s="19">
        <v>6.6</v>
      </c>
      <c r="B32" s="60" t="s">
        <v>42</v>
      </c>
      <c r="C32" s="32">
        <v>1</v>
      </c>
      <c r="D32" s="33" t="s">
        <v>7</v>
      </c>
      <c r="E32" s="59"/>
      <c r="F32" s="44">
        <f t="shared" si="0"/>
        <v>0</v>
      </c>
      <c r="G32" s="45"/>
    </row>
    <row r="33" spans="1:13" ht="24" customHeight="1" x14ac:dyDescent="0.3">
      <c r="A33" s="19">
        <v>6.7</v>
      </c>
      <c r="B33" s="61" t="s">
        <v>43</v>
      </c>
      <c r="C33" s="62">
        <v>1</v>
      </c>
      <c r="D33" s="63" t="s">
        <v>44</v>
      </c>
      <c r="E33" s="64"/>
      <c r="F33" s="65">
        <f t="shared" si="0"/>
        <v>0</v>
      </c>
      <c r="G33" s="45"/>
    </row>
    <row r="34" spans="1:13" ht="26.4" customHeight="1" x14ac:dyDescent="0.3">
      <c r="A34" s="19">
        <v>6.8</v>
      </c>
      <c r="B34" s="31" t="s">
        <v>45</v>
      </c>
      <c r="C34" s="32">
        <v>1</v>
      </c>
      <c r="D34" s="33" t="s">
        <v>7</v>
      </c>
      <c r="E34" s="46"/>
      <c r="F34" s="44">
        <f t="shared" si="0"/>
        <v>0</v>
      </c>
      <c r="G34" s="45"/>
    </row>
    <row r="35" spans="1:13" ht="18.600000000000001" thickBot="1" x14ac:dyDescent="0.4">
      <c r="A35" s="66"/>
      <c r="B35" s="67"/>
      <c r="C35" s="67"/>
      <c r="D35" s="67"/>
      <c r="E35" s="67"/>
      <c r="F35" s="67"/>
      <c r="G35" s="67"/>
      <c r="K35" s="68"/>
      <c r="L35" s="68"/>
      <c r="M35" s="68"/>
    </row>
    <row r="36" spans="1:13" ht="27" customHeight="1" thickBot="1" x14ac:dyDescent="0.4">
      <c r="A36" s="19" t="s">
        <v>46</v>
      </c>
      <c r="B36" s="28" t="s">
        <v>47</v>
      </c>
      <c r="C36" s="29"/>
      <c r="D36" s="29"/>
      <c r="E36" s="29"/>
      <c r="F36" s="41"/>
      <c r="G36" s="40">
        <f>SUM(F37:F47)</f>
        <v>0</v>
      </c>
      <c r="K36" s="68"/>
      <c r="L36" s="68"/>
      <c r="M36" s="68"/>
    </row>
    <row r="37" spans="1:13" ht="24" customHeight="1" x14ac:dyDescent="0.3">
      <c r="A37" s="42">
        <v>7.1</v>
      </c>
      <c r="B37" s="60" t="s">
        <v>48</v>
      </c>
      <c r="C37" s="69">
        <v>2</v>
      </c>
      <c r="D37" s="70" t="s">
        <v>7</v>
      </c>
      <c r="E37" s="64"/>
      <c r="F37" s="65">
        <f t="shared" ref="F37:F47" si="1">C37*E37</f>
        <v>0</v>
      </c>
      <c r="G37" s="45"/>
    </row>
    <row r="38" spans="1:13" ht="24" customHeight="1" x14ac:dyDescent="0.3">
      <c r="A38" s="42">
        <v>7.2</v>
      </c>
      <c r="B38" s="60" t="s">
        <v>49</v>
      </c>
      <c r="C38" s="69">
        <v>2</v>
      </c>
      <c r="D38" s="70" t="s">
        <v>7</v>
      </c>
      <c r="E38" s="64"/>
      <c r="F38" s="65">
        <f t="shared" si="1"/>
        <v>0</v>
      </c>
      <c r="G38" s="45"/>
    </row>
    <row r="39" spans="1:13" ht="24" customHeight="1" x14ac:dyDescent="0.3">
      <c r="A39" s="42">
        <v>7.3</v>
      </c>
      <c r="B39" s="60" t="s">
        <v>50</v>
      </c>
      <c r="C39" s="69">
        <v>4</v>
      </c>
      <c r="D39" s="70" t="s">
        <v>7</v>
      </c>
      <c r="E39" s="64"/>
      <c r="F39" s="65">
        <f t="shared" si="1"/>
        <v>0</v>
      </c>
      <c r="G39" s="45"/>
    </row>
    <row r="40" spans="1:13" ht="24" customHeight="1" x14ac:dyDescent="0.3">
      <c r="A40" s="42">
        <v>7.4</v>
      </c>
      <c r="B40" s="60" t="s">
        <v>90</v>
      </c>
      <c r="C40" s="69">
        <v>1</v>
      </c>
      <c r="D40" s="70" t="s">
        <v>7</v>
      </c>
      <c r="E40" s="64"/>
      <c r="F40" s="65">
        <f t="shared" si="1"/>
        <v>0</v>
      </c>
      <c r="G40" s="45"/>
    </row>
    <row r="41" spans="1:13" ht="24" customHeight="1" x14ac:dyDescent="0.3">
      <c r="A41" s="42">
        <v>7.5</v>
      </c>
      <c r="B41" s="60" t="s">
        <v>51</v>
      </c>
      <c r="C41" s="69">
        <v>4</v>
      </c>
      <c r="D41" s="70" t="s">
        <v>7</v>
      </c>
      <c r="E41" s="64"/>
      <c r="F41" s="65">
        <f t="shared" si="1"/>
        <v>0</v>
      </c>
      <c r="G41" s="45"/>
    </row>
    <row r="42" spans="1:13" ht="24" customHeight="1" x14ac:dyDescent="0.3">
      <c r="A42" s="42">
        <v>7.6</v>
      </c>
      <c r="B42" s="60" t="s">
        <v>52</v>
      </c>
      <c r="C42" s="69">
        <v>4</v>
      </c>
      <c r="D42" s="70" t="s">
        <v>7</v>
      </c>
      <c r="E42" s="64"/>
      <c r="F42" s="65">
        <f t="shared" si="1"/>
        <v>0</v>
      </c>
      <c r="G42" s="45"/>
    </row>
    <row r="43" spans="1:13" ht="24" customHeight="1" x14ac:dyDescent="0.3">
      <c r="A43" s="42">
        <v>7.7</v>
      </c>
      <c r="B43" s="60" t="s">
        <v>53</v>
      </c>
      <c r="C43" s="69">
        <v>2</v>
      </c>
      <c r="D43" s="70" t="s">
        <v>7</v>
      </c>
      <c r="E43" s="64"/>
      <c r="F43" s="65">
        <f t="shared" si="1"/>
        <v>0</v>
      </c>
      <c r="G43" s="45"/>
    </row>
    <row r="44" spans="1:13" ht="24" customHeight="1" x14ac:dyDescent="0.3">
      <c r="A44" s="42">
        <v>7.8</v>
      </c>
      <c r="B44" s="60" t="s">
        <v>54</v>
      </c>
      <c r="C44" s="71">
        <f>+C37+C38+C39+C43</f>
        <v>10</v>
      </c>
      <c r="D44" s="70" t="s">
        <v>7</v>
      </c>
      <c r="E44" s="64"/>
      <c r="F44" s="65">
        <f t="shared" si="1"/>
        <v>0</v>
      </c>
      <c r="G44" s="45"/>
    </row>
    <row r="45" spans="1:13" ht="24" customHeight="1" x14ac:dyDescent="0.3">
      <c r="A45" s="42">
        <v>7.9</v>
      </c>
      <c r="B45" s="60" t="s">
        <v>55</v>
      </c>
      <c r="C45" s="71">
        <v>3</v>
      </c>
      <c r="D45" s="70" t="s">
        <v>7</v>
      </c>
      <c r="E45" s="64"/>
      <c r="F45" s="65">
        <f t="shared" si="1"/>
        <v>0</v>
      </c>
      <c r="G45" s="45"/>
    </row>
    <row r="46" spans="1:13" ht="24" customHeight="1" x14ac:dyDescent="0.3">
      <c r="A46" s="42" t="s">
        <v>57</v>
      </c>
      <c r="B46" s="60" t="s">
        <v>56</v>
      </c>
      <c r="C46" s="71">
        <v>4</v>
      </c>
      <c r="D46" s="70" t="s">
        <v>7</v>
      </c>
      <c r="E46" s="64"/>
      <c r="F46" s="65">
        <f t="shared" si="1"/>
        <v>0</v>
      </c>
      <c r="G46" s="45"/>
    </row>
    <row r="47" spans="1:13" ht="30" x14ac:dyDescent="0.3">
      <c r="A47" s="42">
        <v>7.11</v>
      </c>
      <c r="B47" s="60" t="s">
        <v>58</v>
      </c>
      <c r="C47" s="71">
        <v>1</v>
      </c>
      <c r="D47" s="70" t="s">
        <v>7</v>
      </c>
      <c r="E47" s="64"/>
      <c r="F47" s="65">
        <f t="shared" si="1"/>
        <v>0</v>
      </c>
      <c r="G47" s="45"/>
    </row>
    <row r="48" spans="1:13" ht="18" customHeight="1" thickBot="1" x14ac:dyDescent="0.35">
      <c r="A48" s="66"/>
      <c r="B48" s="67"/>
      <c r="C48" s="67"/>
      <c r="D48" s="67"/>
      <c r="E48" s="67"/>
      <c r="F48" s="67"/>
      <c r="G48" s="67"/>
    </row>
    <row r="49" spans="1:7" ht="24" customHeight="1" thickBot="1" x14ac:dyDescent="0.35">
      <c r="A49" s="72" t="s">
        <v>59</v>
      </c>
      <c r="B49" s="73" t="s">
        <v>60</v>
      </c>
      <c r="C49" s="74"/>
      <c r="D49" s="74"/>
      <c r="E49" s="74"/>
      <c r="F49" s="75"/>
      <c r="G49" s="76">
        <f>SUM(F50:F52)</f>
        <v>0</v>
      </c>
    </row>
    <row r="50" spans="1:7" ht="25.8" customHeight="1" x14ac:dyDescent="0.3">
      <c r="A50" s="77">
        <v>8.1</v>
      </c>
      <c r="B50" s="78" t="s">
        <v>61</v>
      </c>
      <c r="C50" s="62">
        <f>20.71+16.74+10.94+15.62+30</f>
        <v>94.01</v>
      </c>
      <c r="D50" s="63" t="s">
        <v>21</v>
      </c>
      <c r="E50" s="64"/>
      <c r="F50" s="64">
        <f>+C50*E50</f>
        <v>0</v>
      </c>
      <c r="G50" s="55"/>
    </row>
    <row r="51" spans="1:7" ht="25.8" customHeight="1" x14ac:dyDescent="0.3">
      <c r="A51" s="77">
        <v>8.1999999999999993</v>
      </c>
      <c r="B51" s="79" t="s">
        <v>62</v>
      </c>
      <c r="C51" s="62">
        <f>20*2*2.94+6.42*7*2.94</f>
        <v>249.72359999999998</v>
      </c>
      <c r="D51" s="63" t="s">
        <v>21</v>
      </c>
      <c r="E51" s="64"/>
      <c r="F51" s="64">
        <f t="shared" ref="F51:F52" si="2">+C51*E51</f>
        <v>0</v>
      </c>
      <c r="G51" s="55"/>
    </row>
    <row r="52" spans="1:7" ht="25.8" customHeight="1" x14ac:dyDescent="0.3">
      <c r="A52" s="77">
        <v>8.3000000000000007</v>
      </c>
      <c r="B52" s="79" t="s">
        <v>63</v>
      </c>
      <c r="C52" s="62">
        <f>20*2*2.94+7.54*2*2.94</f>
        <v>161.93520000000001</v>
      </c>
      <c r="D52" s="63" t="s">
        <v>21</v>
      </c>
      <c r="E52" s="64"/>
      <c r="F52" s="64">
        <f t="shared" si="2"/>
        <v>0</v>
      </c>
      <c r="G52" s="55"/>
    </row>
    <row r="53" spans="1:7" ht="22.2" customHeight="1" thickBot="1" x14ac:dyDescent="0.35">
      <c r="A53" s="42"/>
      <c r="B53" s="31"/>
      <c r="C53" s="80"/>
      <c r="D53" s="81"/>
      <c r="E53" s="82"/>
      <c r="F53" s="82"/>
      <c r="G53" s="45"/>
    </row>
    <row r="54" spans="1:7" ht="22.2" customHeight="1" thickBot="1" x14ac:dyDescent="0.35">
      <c r="A54" s="42" t="s">
        <v>65</v>
      </c>
      <c r="B54" s="28" t="s">
        <v>66</v>
      </c>
      <c r="C54" s="29"/>
      <c r="D54" s="29"/>
      <c r="E54" s="29"/>
      <c r="F54" s="83"/>
      <c r="G54" s="40">
        <f>SUM(F55:F58)</f>
        <v>0</v>
      </c>
    </row>
    <row r="55" spans="1:7" ht="22.2" customHeight="1" x14ac:dyDescent="0.3">
      <c r="A55" s="42">
        <v>9.1</v>
      </c>
      <c r="B55" s="84" t="s">
        <v>67</v>
      </c>
      <c r="C55" s="85">
        <v>1</v>
      </c>
      <c r="D55" s="86" t="s">
        <v>68</v>
      </c>
      <c r="E55" s="87"/>
      <c r="F55" s="88">
        <f t="shared" ref="F55:F58" si="3">C55*E55</f>
        <v>0</v>
      </c>
      <c r="G55" s="55"/>
    </row>
    <row r="56" spans="1:7" ht="22.2" customHeight="1" x14ac:dyDescent="0.3">
      <c r="A56" s="42">
        <v>9.1999999999999993</v>
      </c>
      <c r="B56" s="84" t="s">
        <v>69</v>
      </c>
      <c r="C56" s="89">
        <v>1</v>
      </c>
      <c r="D56" s="90" t="s">
        <v>44</v>
      </c>
      <c r="E56" s="91"/>
      <c r="F56" s="88">
        <f t="shared" si="3"/>
        <v>0</v>
      </c>
      <c r="G56" s="55"/>
    </row>
    <row r="57" spans="1:7" ht="36" customHeight="1" x14ac:dyDescent="0.3">
      <c r="A57" s="92">
        <v>9.3000000000000007</v>
      </c>
      <c r="B57" s="93" t="s">
        <v>70</v>
      </c>
      <c r="C57" s="94">
        <v>2</v>
      </c>
      <c r="D57" s="95" t="s">
        <v>7</v>
      </c>
      <c r="E57" s="96"/>
      <c r="F57" s="97">
        <f t="shared" si="3"/>
        <v>0</v>
      </c>
      <c r="G57" s="45"/>
    </row>
    <row r="58" spans="1:7" ht="24.6" customHeight="1" thickBot="1" x14ac:dyDescent="0.35">
      <c r="A58" s="92">
        <v>9.4</v>
      </c>
      <c r="B58" s="60" t="s">
        <v>71</v>
      </c>
      <c r="C58" s="89">
        <v>1</v>
      </c>
      <c r="D58" s="90" t="s">
        <v>7</v>
      </c>
      <c r="E58" s="91"/>
      <c r="F58" s="97">
        <f t="shared" si="3"/>
        <v>0</v>
      </c>
      <c r="G58" s="45"/>
    </row>
    <row r="59" spans="1:7" ht="28.2" customHeight="1" thickBot="1" x14ac:dyDescent="0.35">
      <c r="A59" s="98"/>
      <c r="B59" s="99" t="s">
        <v>72</v>
      </c>
      <c r="C59" s="100"/>
      <c r="D59" s="100"/>
      <c r="E59" s="101"/>
      <c r="F59" s="101"/>
      <c r="G59" s="102">
        <f>SUM(G8:G56)</f>
        <v>0</v>
      </c>
    </row>
    <row r="60" spans="1:7" ht="21" customHeight="1" x14ac:dyDescent="0.3">
      <c r="A60" s="103"/>
      <c r="B60" s="104" t="s">
        <v>73</v>
      </c>
      <c r="C60" s="105">
        <v>0.1</v>
      </c>
      <c r="D60" s="106"/>
      <c r="E60" s="107">
        <f>G59</f>
        <v>0</v>
      </c>
      <c r="F60" s="108"/>
      <c r="G60" s="109">
        <f t="shared" ref="G60:G64" si="4">+$G$59*C60</f>
        <v>0</v>
      </c>
    </row>
    <row r="61" spans="1:7" ht="21" customHeight="1" x14ac:dyDescent="0.3">
      <c r="A61" s="110"/>
      <c r="B61" s="111" t="s">
        <v>74</v>
      </c>
      <c r="C61" s="112">
        <v>0.04</v>
      </c>
      <c r="D61" s="113"/>
      <c r="E61" s="114">
        <f>E60</f>
        <v>0</v>
      </c>
      <c r="F61" s="114"/>
      <c r="G61" s="109">
        <f t="shared" si="4"/>
        <v>0</v>
      </c>
    </row>
    <row r="62" spans="1:7" ht="21" customHeight="1" x14ac:dyDescent="0.3">
      <c r="A62" s="110"/>
      <c r="B62" s="111" t="s">
        <v>75</v>
      </c>
      <c r="C62" s="112">
        <v>0.04</v>
      </c>
      <c r="D62" s="113"/>
      <c r="E62" s="114">
        <f>E61</f>
        <v>0</v>
      </c>
      <c r="F62" s="114"/>
      <c r="G62" s="109">
        <f t="shared" si="4"/>
        <v>0</v>
      </c>
    </row>
    <row r="63" spans="1:7" ht="21" customHeight="1" x14ac:dyDescent="0.3">
      <c r="A63" s="110"/>
      <c r="B63" s="111" t="s">
        <v>76</v>
      </c>
      <c r="C63" s="112">
        <v>0.03</v>
      </c>
      <c r="D63" s="113"/>
      <c r="E63" s="114">
        <f>E62</f>
        <v>0</v>
      </c>
      <c r="F63" s="114"/>
      <c r="G63" s="109">
        <f t="shared" si="4"/>
        <v>0</v>
      </c>
    </row>
    <row r="64" spans="1:7" ht="21" customHeight="1" x14ac:dyDescent="0.3">
      <c r="A64" s="110"/>
      <c r="B64" s="111" t="s">
        <v>77</v>
      </c>
      <c r="C64" s="112">
        <v>0.01</v>
      </c>
      <c r="D64" s="113"/>
      <c r="E64" s="114">
        <f>E63</f>
        <v>0</v>
      </c>
      <c r="F64" s="114"/>
      <c r="G64" s="109">
        <f t="shared" si="4"/>
        <v>0</v>
      </c>
    </row>
    <row r="65" spans="1:9" ht="21" customHeight="1" x14ac:dyDescent="0.3">
      <c r="A65" s="110"/>
      <c r="B65" s="111" t="s">
        <v>78</v>
      </c>
      <c r="C65" s="112">
        <v>1E-3</v>
      </c>
      <c r="D65" s="113"/>
      <c r="E65" s="114">
        <f>E64</f>
        <v>0</v>
      </c>
      <c r="F65" s="114"/>
      <c r="G65" s="109">
        <f>+$G$59*C65</f>
        <v>0</v>
      </c>
      <c r="I65" s="109"/>
    </row>
    <row r="66" spans="1:9" ht="21" customHeight="1" thickBot="1" x14ac:dyDescent="0.35">
      <c r="A66" s="110"/>
      <c r="B66" s="111" t="s">
        <v>79</v>
      </c>
      <c r="C66" s="112">
        <v>0.18</v>
      </c>
      <c r="D66" s="113"/>
      <c r="E66" s="114">
        <f>G60</f>
        <v>0</v>
      </c>
      <c r="F66" s="114"/>
      <c r="G66" s="115">
        <f>+G60*C66</f>
        <v>0</v>
      </c>
    </row>
    <row r="67" spans="1:9" ht="21" customHeight="1" thickBot="1" x14ac:dyDescent="0.35">
      <c r="A67" s="116"/>
      <c r="B67" s="117" t="s">
        <v>80</v>
      </c>
      <c r="C67" s="118"/>
      <c r="D67" s="118"/>
      <c r="E67" s="119"/>
      <c r="F67" s="101"/>
      <c r="G67" s="102">
        <f t="shared" ref="G67" si="5">SUM(G60:G66)</f>
        <v>0</v>
      </c>
    </row>
    <row r="68" spans="1:9" ht="21" customHeight="1" thickBot="1" x14ac:dyDescent="0.35">
      <c r="A68" s="120"/>
      <c r="B68" s="121" t="s">
        <v>81</v>
      </c>
      <c r="C68" s="121"/>
      <c r="D68" s="121"/>
      <c r="E68" s="122"/>
      <c r="F68" s="123"/>
      <c r="G68" s="124">
        <f t="shared" ref="G68" si="6">+G59+G67</f>
        <v>0</v>
      </c>
    </row>
    <row r="69" spans="1:9" ht="18" x14ac:dyDescent="0.35">
      <c r="A69" s="125"/>
      <c r="B69" s="126"/>
      <c r="C69" s="127"/>
      <c r="D69" s="127"/>
      <c r="E69" s="127"/>
      <c r="F69" s="128"/>
    </row>
    <row r="70" spans="1:9" ht="20.399999999999999" x14ac:dyDescent="0.35">
      <c r="A70" s="125"/>
      <c r="B70" s="129"/>
      <c r="C70" s="127"/>
      <c r="D70" s="127"/>
      <c r="E70" s="127"/>
      <c r="F70" s="128"/>
    </row>
    <row r="71" spans="1:9" ht="18" x14ac:dyDescent="0.35">
      <c r="A71" s="125"/>
      <c r="B71" s="127"/>
      <c r="C71" s="127"/>
      <c r="D71" s="127"/>
      <c r="E71" s="127"/>
      <c r="F71" s="130"/>
    </row>
    <row r="72" spans="1:9" ht="18" x14ac:dyDescent="0.35">
      <c r="A72" s="125"/>
      <c r="B72" s="131"/>
      <c r="C72" s="127"/>
      <c r="D72" s="127"/>
      <c r="E72" s="68"/>
      <c r="F72" s="68"/>
    </row>
    <row r="73" spans="1:9" ht="18" x14ac:dyDescent="0.35">
      <c r="A73" s="125"/>
      <c r="B73" s="132"/>
      <c r="C73" s="127"/>
      <c r="D73" s="127"/>
      <c r="E73" s="133"/>
      <c r="F73" s="133"/>
    </row>
    <row r="74" spans="1:9" ht="18" x14ac:dyDescent="0.35">
      <c r="A74" s="134"/>
      <c r="B74" s="132"/>
      <c r="C74" s="127"/>
      <c r="D74" s="127"/>
      <c r="E74" s="133"/>
      <c r="F74" s="133"/>
    </row>
    <row r="75" spans="1:9" ht="18" x14ac:dyDescent="0.35">
      <c r="A75" s="134"/>
      <c r="B75" s="127"/>
      <c r="C75" s="127"/>
      <c r="D75" s="135"/>
      <c r="E75" s="135"/>
      <c r="F75" s="135"/>
    </row>
    <row r="76" spans="1:9" ht="21.6" x14ac:dyDescent="0.45">
      <c r="B76" s="137"/>
      <c r="C76" s="138"/>
      <c r="D76" s="138"/>
      <c r="E76" s="139"/>
      <c r="F76" s="138"/>
    </row>
    <row r="77" spans="1:9" x14ac:dyDescent="0.3">
      <c r="E77" s="140"/>
      <c r="F77" s="140"/>
      <c r="G77" s="140"/>
    </row>
    <row r="78" spans="1:9" ht="19.8" x14ac:dyDescent="0.45">
      <c r="C78" s="138"/>
      <c r="D78" s="138"/>
      <c r="E78" s="141"/>
      <c r="F78" s="141"/>
      <c r="G78" s="141"/>
    </row>
    <row r="79" spans="1:9" ht="19.8" x14ac:dyDescent="0.45">
      <c r="C79" s="138"/>
      <c r="D79" s="138"/>
      <c r="E79" s="141"/>
      <c r="F79" s="141"/>
      <c r="G79" s="141"/>
    </row>
  </sheetData>
  <mergeCells count="33">
    <mergeCell ref="E77:G77"/>
    <mergeCell ref="E78:G78"/>
    <mergeCell ref="E79:G79"/>
    <mergeCell ref="E64:F64"/>
    <mergeCell ref="E65:F65"/>
    <mergeCell ref="E66:F66"/>
    <mergeCell ref="E72:F72"/>
    <mergeCell ref="E73:F73"/>
    <mergeCell ref="E74:F74"/>
    <mergeCell ref="B49:F49"/>
    <mergeCell ref="B54:F54"/>
    <mergeCell ref="E60:F60"/>
    <mergeCell ref="E61:F61"/>
    <mergeCell ref="E62:F62"/>
    <mergeCell ref="E63:F63"/>
    <mergeCell ref="B26:F26"/>
    <mergeCell ref="A35:G35"/>
    <mergeCell ref="K35:M35"/>
    <mergeCell ref="B36:F36"/>
    <mergeCell ref="K36:M36"/>
    <mergeCell ref="A48:G48"/>
    <mergeCell ref="B11:F11"/>
    <mergeCell ref="A13:G13"/>
    <mergeCell ref="B14:F14"/>
    <mergeCell ref="A16:G16"/>
    <mergeCell ref="A20:G20"/>
    <mergeCell ref="B21:F21"/>
    <mergeCell ref="A1:G1"/>
    <mergeCell ref="A2:G2"/>
    <mergeCell ref="A3:G3"/>
    <mergeCell ref="A4:G4"/>
    <mergeCell ref="B8:F8"/>
    <mergeCell ref="A10:G10"/>
  </mergeCells>
  <printOptions horizontalCentered="1"/>
  <pageMargins left="0.51181102362204722" right="0.51181102362204722" top="1.1417322834645669" bottom="0.74803149606299213" header="0.31496062992125984" footer="0.31496062992125984"/>
  <pageSetup scale="60" fitToHeight="0" orientation="portrait" r:id="rId1"/>
  <rowBreaks count="1" manualBreakCount="1">
    <brk id="46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view="pageBreakPreview" zoomScale="60" zoomScaleNormal="100" workbookViewId="0">
      <selection activeCell="J18" sqref="J18"/>
    </sheetView>
  </sheetViews>
  <sheetFormatPr baseColWidth="10" defaultColWidth="9.109375" defaultRowHeight="14.4" x14ac:dyDescent="0.3"/>
  <cols>
    <col min="1" max="1" width="9.33203125" style="136" bestFit="1" customWidth="1"/>
    <col min="2" max="2" width="49.6640625" customWidth="1"/>
    <col min="3" max="3" width="10.88671875" bestFit="1" customWidth="1"/>
    <col min="5" max="5" width="19.88671875" customWidth="1"/>
    <col min="6" max="6" width="19.44140625" customWidth="1"/>
    <col min="7" max="7" width="25.109375" customWidth="1"/>
    <col min="9" max="9" width="21.77734375" customWidth="1"/>
  </cols>
  <sheetData>
    <row r="1" spans="1:7" ht="20.399999999999999" x14ac:dyDescent="0.35">
      <c r="A1" s="1" t="s">
        <v>0</v>
      </c>
      <c r="B1" s="1"/>
      <c r="C1" s="1"/>
      <c r="D1" s="1"/>
      <c r="E1" s="1"/>
      <c r="F1" s="1"/>
      <c r="G1" s="1"/>
    </row>
    <row r="2" spans="1:7" ht="20.399999999999999" x14ac:dyDescent="0.35">
      <c r="A2" s="1" t="s">
        <v>1</v>
      </c>
      <c r="B2" s="1"/>
      <c r="C2" s="1"/>
      <c r="D2" s="1"/>
      <c r="E2" s="1"/>
      <c r="F2" s="1"/>
      <c r="G2" s="1"/>
    </row>
    <row r="3" spans="1:7" ht="20.399999999999999" x14ac:dyDescent="0.35">
      <c r="A3" s="1" t="s">
        <v>2</v>
      </c>
      <c r="B3" s="1"/>
      <c r="C3" s="1"/>
      <c r="D3" s="1"/>
      <c r="E3" s="1"/>
      <c r="F3" s="1"/>
      <c r="G3" s="1"/>
    </row>
    <row r="4" spans="1:7" ht="20.399999999999999" x14ac:dyDescent="0.35">
      <c r="A4" s="1" t="s">
        <v>3</v>
      </c>
      <c r="B4" s="1"/>
      <c r="C4" s="1"/>
      <c r="D4" s="1"/>
      <c r="E4" s="1"/>
      <c r="F4" s="1"/>
      <c r="G4" s="1"/>
    </row>
    <row r="5" spans="1:7" ht="16.2" thickBot="1" x14ac:dyDescent="0.35">
      <c r="A5" s="2"/>
      <c r="B5" s="3"/>
      <c r="C5" s="2"/>
      <c r="D5" s="2"/>
      <c r="E5" s="4"/>
      <c r="F5" s="2"/>
    </row>
    <row r="6" spans="1:7" ht="18" thickBot="1" x14ac:dyDescent="0.35">
      <c r="A6" s="5" t="s">
        <v>4</v>
      </c>
      <c r="B6" s="6" t="s">
        <v>5</v>
      </c>
      <c r="C6" s="7" t="s">
        <v>6</v>
      </c>
      <c r="D6" s="7" t="s">
        <v>7</v>
      </c>
      <c r="E6" s="8" t="s">
        <v>8</v>
      </c>
      <c r="F6" s="6" t="s">
        <v>9</v>
      </c>
      <c r="G6" s="9" t="s">
        <v>10</v>
      </c>
    </row>
    <row r="7" spans="1:7" ht="18" thickBot="1" x14ac:dyDescent="0.35">
      <c r="A7" s="10"/>
      <c r="B7" s="9"/>
      <c r="C7" s="11"/>
      <c r="D7" s="11"/>
      <c r="E7" s="12"/>
      <c r="F7" s="13"/>
      <c r="G7" s="13"/>
    </row>
    <row r="8" spans="1:7" ht="18.600000000000001" customHeight="1" thickBot="1" x14ac:dyDescent="0.35">
      <c r="A8" s="14" t="s">
        <v>11</v>
      </c>
      <c r="B8" s="15" t="s">
        <v>12</v>
      </c>
      <c r="C8" s="16"/>
      <c r="D8" s="16"/>
      <c r="E8" s="16"/>
      <c r="F8" s="17"/>
      <c r="G8" s="18">
        <f>SUM(F9:F9)</f>
        <v>0</v>
      </c>
    </row>
    <row r="9" spans="1:7" ht="26.4" customHeight="1" x14ac:dyDescent="0.3">
      <c r="A9" s="19">
        <v>1.1000000000000001</v>
      </c>
      <c r="B9" s="20" t="s">
        <v>13</v>
      </c>
      <c r="C9" s="21">
        <v>1</v>
      </c>
      <c r="D9" s="22" t="s">
        <v>7</v>
      </c>
      <c r="E9" s="23"/>
      <c r="F9" s="24">
        <f>C9*E9</f>
        <v>0</v>
      </c>
      <c r="G9" s="25"/>
    </row>
    <row r="10" spans="1:7" ht="18" customHeight="1" thickBot="1" x14ac:dyDescent="0.35">
      <c r="A10" s="26"/>
      <c r="B10" s="27"/>
      <c r="C10" s="27"/>
      <c r="D10" s="27"/>
      <c r="E10" s="27"/>
      <c r="F10" s="27"/>
      <c r="G10" s="27"/>
    </row>
    <row r="11" spans="1:7" ht="19.8" customHeight="1" thickBot="1" x14ac:dyDescent="0.35">
      <c r="A11" s="19" t="s">
        <v>14</v>
      </c>
      <c r="B11" s="28" t="s">
        <v>15</v>
      </c>
      <c r="C11" s="29"/>
      <c r="D11" s="29"/>
      <c r="E11" s="29"/>
      <c r="F11" s="29"/>
      <c r="G11" s="30">
        <f>SUM(F12:F12)</f>
        <v>0</v>
      </c>
    </row>
    <row r="12" spans="1:7" ht="42.6" customHeight="1" x14ac:dyDescent="0.3">
      <c r="A12" s="19">
        <v>2.1</v>
      </c>
      <c r="B12" s="31" t="s">
        <v>16</v>
      </c>
      <c r="C12" s="32">
        <f>6.5*1</f>
        <v>6.5</v>
      </c>
      <c r="D12" s="33" t="s">
        <v>17</v>
      </c>
      <c r="E12" s="34"/>
      <c r="F12" s="24">
        <f>C12*E12</f>
        <v>0</v>
      </c>
      <c r="G12" s="25"/>
    </row>
    <row r="13" spans="1:7" ht="18" customHeight="1" thickBot="1" x14ac:dyDescent="0.35">
      <c r="A13" s="26"/>
      <c r="B13" s="27"/>
      <c r="C13" s="27"/>
      <c r="D13" s="27"/>
      <c r="E13" s="27"/>
      <c r="F13" s="27"/>
      <c r="G13" s="27"/>
    </row>
    <row r="14" spans="1:7" ht="22.8" customHeight="1" thickBot="1" x14ac:dyDescent="0.35">
      <c r="A14" s="19" t="s">
        <v>18</v>
      </c>
      <c r="B14" s="28" t="s">
        <v>19</v>
      </c>
      <c r="C14" s="29"/>
      <c r="D14" s="29"/>
      <c r="E14" s="29"/>
      <c r="F14" s="29"/>
      <c r="G14" s="35">
        <f>SUM(F15)</f>
        <v>0</v>
      </c>
    </row>
    <row r="15" spans="1:7" ht="18.600000000000001" customHeight="1" x14ac:dyDescent="0.3">
      <c r="A15" s="19">
        <v>3.1</v>
      </c>
      <c r="B15" s="31" t="s">
        <v>20</v>
      </c>
      <c r="C15" s="32">
        <f>3.6*2.8</f>
        <v>10.08</v>
      </c>
      <c r="D15" s="33" t="s">
        <v>21</v>
      </c>
      <c r="E15" s="36"/>
      <c r="F15" s="36">
        <f>+C15*E15</f>
        <v>0</v>
      </c>
      <c r="G15" s="37"/>
    </row>
    <row r="16" spans="1:7" ht="16.2" thickBot="1" x14ac:dyDescent="0.35">
      <c r="A16" s="26"/>
      <c r="B16" s="27"/>
      <c r="C16" s="27"/>
      <c r="D16" s="27"/>
      <c r="E16" s="27"/>
      <c r="F16" s="27"/>
      <c r="G16" s="27"/>
    </row>
    <row r="17" spans="1:7" ht="19.5" customHeight="1" thickBot="1" x14ac:dyDescent="0.35">
      <c r="A17" s="19" t="s">
        <v>22</v>
      </c>
      <c r="B17" s="38" t="s">
        <v>23</v>
      </c>
      <c r="C17" s="32"/>
      <c r="D17" s="33"/>
      <c r="E17" s="34"/>
      <c r="F17" s="39"/>
      <c r="G17" s="40">
        <f>SUM(F18:F19)</f>
        <v>0</v>
      </c>
    </row>
    <row r="18" spans="1:7" ht="33" customHeight="1" x14ac:dyDescent="0.3">
      <c r="A18" s="19">
        <v>4.0999999999999996</v>
      </c>
      <c r="B18" s="31" t="s">
        <v>24</v>
      </c>
      <c r="C18" s="32">
        <v>20</v>
      </c>
      <c r="D18" s="33" t="s">
        <v>21</v>
      </c>
      <c r="E18" s="36"/>
      <c r="F18" s="36">
        <f>C18*E18</f>
        <v>0</v>
      </c>
      <c r="G18" s="37"/>
    </row>
    <row r="19" spans="1:7" ht="28.95" customHeight="1" x14ac:dyDescent="0.3">
      <c r="A19" s="19">
        <v>4.2</v>
      </c>
      <c r="B19" s="31" t="s">
        <v>25</v>
      </c>
      <c r="C19" s="32">
        <v>1</v>
      </c>
      <c r="D19" s="33" t="s">
        <v>26</v>
      </c>
      <c r="E19" s="36"/>
      <c r="F19" s="36">
        <f>C19*E19</f>
        <v>0</v>
      </c>
      <c r="G19" s="25"/>
    </row>
    <row r="20" spans="1:7" ht="18" customHeight="1" thickBot="1" x14ac:dyDescent="0.35">
      <c r="A20" s="26"/>
      <c r="B20" s="27"/>
      <c r="C20" s="27"/>
      <c r="D20" s="27"/>
      <c r="E20" s="27"/>
      <c r="F20" s="27"/>
      <c r="G20" s="27"/>
    </row>
    <row r="21" spans="1:7" ht="22.8" customHeight="1" thickBot="1" x14ac:dyDescent="0.35">
      <c r="A21" s="19" t="s">
        <v>27</v>
      </c>
      <c r="B21" s="28" t="s">
        <v>28</v>
      </c>
      <c r="C21" s="29"/>
      <c r="D21" s="29"/>
      <c r="E21" s="29"/>
      <c r="F21" s="41"/>
      <c r="G21" s="40">
        <f>SUM(F22:F24)</f>
        <v>0</v>
      </c>
    </row>
    <row r="22" spans="1:7" ht="40.200000000000003" customHeight="1" x14ac:dyDescent="0.3">
      <c r="A22" s="42">
        <v>5.0999999999999996</v>
      </c>
      <c r="B22" s="31" t="s">
        <v>29</v>
      </c>
      <c r="C22" s="32">
        <v>1</v>
      </c>
      <c r="D22" s="33" t="s">
        <v>7</v>
      </c>
      <c r="E22" s="43"/>
      <c r="F22" s="44">
        <f>C22*E22</f>
        <v>0</v>
      </c>
      <c r="G22" s="45"/>
    </row>
    <row r="23" spans="1:7" ht="22.2" customHeight="1" x14ac:dyDescent="0.3">
      <c r="A23" s="42">
        <v>5.2</v>
      </c>
      <c r="B23" s="31" t="s">
        <v>30</v>
      </c>
      <c r="C23" s="32">
        <v>1</v>
      </c>
      <c r="D23" s="33" t="s">
        <v>21</v>
      </c>
      <c r="E23" s="46"/>
      <c r="F23" s="44">
        <f>C23*E23</f>
        <v>0</v>
      </c>
      <c r="G23" s="45"/>
    </row>
    <row r="24" spans="1:7" ht="22.2" customHeight="1" x14ac:dyDescent="0.3">
      <c r="A24" s="42">
        <v>5.3</v>
      </c>
      <c r="B24" s="31" t="s">
        <v>31</v>
      </c>
      <c r="C24" s="32">
        <v>1</v>
      </c>
      <c r="D24" s="33" t="s">
        <v>32</v>
      </c>
      <c r="E24" s="46"/>
      <c r="F24" s="44">
        <f>C24*E24</f>
        <v>0</v>
      </c>
      <c r="G24" s="45"/>
    </row>
    <row r="25" spans="1:7" ht="18.600000000000001" thickBot="1" x14ac:dyDescent="0.35">
      <c r="A25" s="47"/>
      <c r="B25" s="48"/>
      <c r="C25" s="49"/>
      <c r="D25" s="50"/>
      <c r="E25" s="51"/>
      <c r="F25" s="52"/>
      <c r="G25" s="45"/>
    </row>
    <row r="26" spans="1:7" ht="22.8" customHeight="1" thickBot="1" x14ac:dyDescent="0.35">
      <c r="A26" s="19" t="s">
        <v>33</v>
      </c>
      <c r="B26" s="28" t="s">
        <v>34</v>
      </c>
      <c r="C26" s="29"/>
      <c r="D26" s="29"/>
      <c r="E26" s="29"/>
      <c r="F26" s="29"/>
      <c r="G26" s="40">
        <f>SUM(F27:F35)</f>
        <v>0</v>
      </c>
    </row>
    <row r="27" spans="1:7" ht="34.200000000000003" customHeight="1" x14ac:dyDescent="0.3">
      <c r="A27" s="19">
        <v>6.1</v>
      </c>
      <c r="B27" s="53" t="s">
        <v>35</v>
      </c>
      <c r="C27" s="54">
        <v>1</v>
      </c>
      <c r="D27" s="53" t="s">
        <v>7</v>
      </c>
      <c r="E27" s="43"/>
      <c r="F27" s="44">
        <f t="shared" ref="F27:F35" si="0">C27*E27</f>
        <v>0</v>
      </c>
      <c r="G27" s="55"/>
    </row>
    <row r="28" spans="1:7" ht="21.6" customHeight="1" x14ac:dyDescent="0.3">
      <c r="A28" s="19">
        <v>6.2</v>
      </c>
      <c r="B28" s="53" t="s">
        <v>36</v>
      </c>
      <c r="C28" s="54">
        <v>1</v>
      </c>
      <c r="D28" s="53" t="s">
        <v>7</v>
      </c>
      <c r="E28" s="43"/>
      <c r="F28" s="44">
        <f t="shared" si="0"/>
        <v>0</v>
      </c>
      <c r="G28" s="55"/>
    </row>
    <row r="29" spans="1:7" ht="25.8" customHeight="1" x14ac:dyDescent="0.3">
      <c r="A29" s="19">
        <v>6.3</v>
      </c>
      <c r="B29" s="53" t="s">
        <v>37</v>
      </c>
      <c r="C29" s="54">
        <v>1</v>
      </c>
      <c r="D29" s="53" t="s">
        <v>7</v>
      </c>
      <c r="E29" s="43"/>
      <c r="F29" s="44">
        <f t="shared" si="0"/>
        <v>0</v>
      </c>
      <c r="G29" s="55"/>
    </row>
    <row r="30" spans="1:7" ht="31.2" customHeight="1" x14ac:dyDescent="0.3">
      <c r="A30" s="19">
        <v>6.4</v>
      </c>
      <c r="B30" s="53" t="s">
        <v>38</v>
      </c>
      <c r="C30" s="54">
        <v>1</v>
      </c>
      <c r="D30" s="53" t="s">
        <v>7</v>
      </c>
      <c r="E30" s="43"/>
      <c r="F30" s="44">
        <f t="shared" si="0"/>
        <v>0</v>
      </c>
      <c r="G30" s="55"/>
    </row>
    <row r="31" spans="1:7" ht="27.6" customHeight="1" x14ac:dyDescent="0.3">
      <c r="A31" s="19">
        <v>6.5</v>
      </c>
      <c r="B31" s="53" t="s">
        <v>39</v>
      </c>
      <c r="C31" s="54">
        <v>1</v>
      </c>
      <c r="D31" s="53" t="s">
        <v>7</v>
      </c>
      <c r="E31" s="43"/>
      <c r="F31" s="44">
        <f t="shared" si="0"/>
        <v>0</v>
      </c>
      <c r="G31" s="55"/>
    </row>
    <row r="32" spans="1:7" ht="62.4" x14ac:dyDescent="0.3">
      <c r="A32" s="19">
        <v>6.6</v>
      </c>
      <c r="B32" s="56" t="s">
        <v>40</v>
      </c>
      <c r="C32" s="57">
        <v>2.5</v>
      </c>
      <c r="D32" s="58" t="s">
        <v>41</v>
      </c>
      <c r="E32" s="59"/>
      <c r="F32" s="44">
        <f t="shared" si="0"/>
        <v>0</v>
      </c>
      <c r="G32" s="45"/>
    </row>
    <row r="33" spans="1:13" ht="30" customHeight="1" x14ac:dyDescent="0.3">
      <c r="A33" s="19">
        <v>6.7</v>
      </c>
      <c r="B33" s="60" t="s">
        <v>42</v>
      </c>
      <c r="C33" s="32">
        <v>1</v>
      </c>
      <c r="D33" s="33" t="s">
        <v>7</v>
      </c>
      <c r="E33" s="59"/>
      <c r="F33" s="44">
        <f t="shared" si="0"/>
        <v>0</v>
      </c>
      <c r="G33" s="45"/>
    </row>
    <row r="34" spans="1:13" ht="24" customHeight="1" x14ac:dyDescent="0.3">
      <c r="A34" s="19">
        <v>6.8</v>
      </c>
      <c r="B34" s="61" t="s">
        <v>43</v>
      </c>
      <c r="C34" s="62">
        <v>1</v>
      </c>
      <c r="D34" s="63" t="s">
        <v>44</v>
      </c>
      <c r="E34" s="64"/>
      <c r="F34" s="65">
        <f t="shared" si="0"/>
        <v>0</v>
      </c>
      <c r="G34" s="45"/>
    </row>
    <row r="35" spans="1:13" ht="26.4" customHeight="1" x14ac:dyDescent="0.3">
      <c r="A35" s="19">
        <v>6.9</v>
      </c>
      <c r="B35" s="31" t="s">
        <v>45</v>
      </c>
      <c r="C35" s="32">
        <v>1</v>
      </c>
      <c r="D35" s="33" t="s">
        <v>7</v>
      </c>
      <c r="E35" s="46"/>
      <c r="F35" s="44">
        <f t="shared" si="0"/>
        <v>0</v>
      </c>
      <c r="G35" s="45"/>
    </row>
    <row r="36" spans="1:13" ht="18.600000000000001" thickBot="1" x14ac:dyDescent="0.4">
      <c r="A36" s="66"/>
      <c r="B36" s="67"/>
      <c r="C36" s="67"/>
      <c r="D36" s="67"/>
      <c r="E36" s="67"/>
      <c r="F36" s="67"/>
      <c r="G36" s="67"/>
      <c r="K36" s="68"/>
      <c r="L36" s="68"/>
      <c r="M36" s="68"/>
    </row>
    <row r="37" spans="1:13" ht="27" customHeight="1" thickBot="1" x14ac:dyDescent="0.4">
      <c r="A37" s="19" t="s">
        <v>46</v>
      </c>
      <c r="B37" s="28" t="s">
        <v>47</v>
      </c>
      <c r="C37" s="29"/>
      <c r="D37" s="29"/>
      <c r="E37" s="29"/>
      <c r="F37" s="41"/>
      <c r="G37" s="40">
        <f>SUM(F38:F47)</f>
        <v>0</v>
      </c>
      <c r="K37" s="68"/>
      <c r="L37" s="68"/>
      <c r="M37" s="68"/>
    </row>
    <row r="38" spans="1:13" ht="24" customHeight="1" x14ac:dyDescent="0.3">
      <c r="A38" s="42">
        <v>7.1</v>
      </c>
      <c r="B38" s="60" t="s">
        <v>48</v>
      </c>
      <c r="C38" s="69">
        <v>2</v>
      </c>
      <c r="D38" s="70" t="s">
        <v>7</v>
      </c>
      <c r="E38" s="64"/>
      <c r="F38" s="65">
        <f t="shared" ref="F38:F47" si="1">C38*E38</f>
        <v>0</v>
      </c>
      <c r="G38" s="45"/>
    </row>
    <row r="39" spans="1:13" ht="24" customHeight="1" x14ac:dyDescent="0.3">
      <c r="A39" s="42">
        <v>7.2</v>
      </c>
      <c r="B39" s="60" t="s">
        <v>49</v>
      </c>
      <c r="C39" s="69">
        <v>2</v>
      </c>
      <c r="D39" s="70" t="s">
        <v>7</v>
      </c>
      <c r="E39" s="64"/>
      <c r="F39" s="65">
        <f t="shared" si="1"/>
        <v>0</v>
      </c>
      <c r="G39" s="45"/>
    </row>
    <row r="40" spans="1:13" ht="24" customHeight="1" x14ac:dyDescent="0.3">
      <c r="A40" s="42">
        <v>7.3</v>
      </c>
      <c r="B40" s="60" t="s">
        <v>50</v>
      </c>
      <c r="C40" s="69">
        <v>4</v>
      </c>
      <c r="D40" s="70" t="s">
        <v>7</v>
      </c>
      <c r="E40" s="64"/>
      <c r="F40" s="65">
        <f t="shared" si="1"/>
        <v>0</v>
      </c>
      <c r="G40" s="45"/>
    </row>
    <row r="41" spans="1:13" ht="24" customHeight="1" x14ac:dyDescent="0.3">
      <c r="A41" s="42">
        <v>7.4</v>
      </c>
      <c r="B41" s="60" t="s">
        <v>51</v>
      </c>
      <c r="C41" s="69">
        <v>4</v>
      </c>
      <c r="D41" s="70" t="s">
        <v>7</v>
      </c>
      <c r="E41" s="64"/>
      <c r="F41" s="65">
        <f t="shared" si="1"/>
        <v>0</v>
      </c>
      <c r="G41" s="45"/>
    </row>
    <row r="42" spans="1:13" ht="24" customHeight="1" x14ac:dyDescent="0.3">
      <c r="A42" s="42">
        <v>7.5</v>
      </c>
      <c r="B42" s="60" t="s">
        <v>52</v>
      </c>
      <c r="C42" s="69">
        <v>4</v>
      </c>
      <c r="D42" s="70" t="s">
        <v>7</v>
      </c>
      <c r="E42" s="64"/>
      <c r="F42" s="65">
        <f t="shared" si="1"/>
        <v>0</v>
      </c>
      <c r="G42" s="45"/>
    </row>
    <row r="43" spans="1:13" ht="24" customHeight="1" x14ac:dyDescent="0.3">
      <c r="A43" s="42">
        <v>7.6</v>
      </c>
      <c r="B43" s="60" t="s">
        <v>53</v>
      </c>
      <c r="C43" s="69">
        <v>2</v>
      </c>
      <c r="D43" s="70" t="s">
        <v>7</v>
      </c>
      <c r="E43" s="64"/>
      <c r="F43" s="65">
        <f t="shared" si="1"/>
        <v>0</v>
      </c>
      <c r="G43" s="45"/>
    </row>
    <row r="44" spans="1:13" ht="24" customHeight="1" x14ac:dyDescent="0.3">
      <c r="A44" s="42">
        <v>7.7</v>
      </c>
      <c r="B44" s="60" t="s">
        <v>54</v>
      </c>
      <c r="C44" s="71">
        <f>+C38+C39+C40+C43</f>
        <v>10</v>
      </c>
      <c r="D44" s="70" t="s">
        <v>7</v>
      </c>
      <c r="E44" s="64"/>
      <c r="F44" s="65">
        <f t="shared" si="1"/>
        <v>0</v>
      </c>
      <c r="G44" s="45"/>
    </row>
    <row r="45" spans="1:13" ht="24" customHeight="1" x14ac:dyDescent="0.3">
      <c r="A45" s="42">
        <v>7.8</v>
      </c>
      <c r="B45" s="60" t="s">
        <v>55</v>
      </c>
      <c r="C45" s="71">
        <v>2</v>
      </c>
      <c r="D45" s="70" t="s">
        <v>7</v>
      </c>
      <c r="E45" s="64"/>
      <c r="F45" s="65">
        <f t="shared" si="1"/>
        <v>0</v>
      </c>
      <c r="G45" s="45"/>
    </row>
    <row r="46" spans="1:13" ht="24" customHeight="1" x14ac:dyDescent="0.3">
      <c r="A46" s="42">
        <v>7.9</v>
      </c>
      <c r="B46" s="60" t="s">
        <v>56</v>
      </c>
      <c r="C46" s="71">
        <v>2</v>
      </c>
      <c r="D46" s="70" t="s">
        <v>7</v>
      </c>
      <c r="E46" s="64"/>
      <c r="F46" s="65">
        <f t="shared" si="1"/>
        <v>0</v>
      </c>
      <c r="G46" s="45"/>
    </row>
    <row r="47" spans="1:13" ht="30" x14ac:dyDescent="0.3">
      <c r="A47" s="42" t="s">
        <v>57</v>
      </c>
      <c r="B47" s="60" t="s">
        <v>58</v>
      </c>
      <c r="C47" s="71">
        <v>1</v>
      </c>
      <c r="D47" s="70" t="s">
        <v>7</v>
      </c>
      <c r="E47" s="64"/>
      <c r="F47" s="65">
        <f t="shared" si="1"/>
        <v>0</v>
      </c>
      <c r="G47" s="45"/>
    </row>
    <row r="48" spans="1:13" ht="18" customHeight="1" thickBot="1" x14ac:dyDescent="0.35">
      <c r="A48" s="66"/>
      <c r="B48" s="67"/>
      <c r="C48" s="67"/>
      <c r="D48" s="67"/>
      <c r="E48" s="67"/>
      <c r="F48" s="67"/>
      <c r="G48" s="67"/>
    </row>
    <row r="49" spans="1:7" ht="24" customHeight="1" thickBot="1" x14ac:dyDescent="0.35">
      <c r="A49" s="72" t="s">
        <v>59</v>
      </c>
      <c r="B49" s="73" t="s">
        <v>60</v>
      </c>
      <c r="C49" s="74"/>
      <c r="D49" s="74"/>
      <c r="E49" s="74"/>
      <c r="F49" s="75"/>
      <c r="G49" s="76">
        <f>SUM(F50:F54)</f>
        <v>0</v>
      </c>
    </row>
    <row r="50" spans="1:7" ht="25.8" customHeight="1" x14ac:dyDescent="0.3">
      <c r="A50" s="77">
        <v>8.1</v>
      </c>
      <c r="B50" s="78" t="s">
        <v>61</v>
      </c>
      <c r="C50" s="62">
        <v>131.75</v>
      </c>
      <c r="D50" s="63" t="s">
        <v>21</v>
      </c>
      <c r="E50" s="64"/>
      <c r="F50" s="64">
        <f>+C50*E50</f>
        <v>0</v>
      </c>
      <c r="G50" s="55"/>
    </row>
    <row r="51" spans="1:7" ht="25.8" customHeight="1" x14ac:dyDescent="0.3">
      <c r="A51" s="77">
        <v>8.1999999999999993</v>
      </c>
      <c r="B51" s="79" t="s">
        <v>62</v>
      </c>
      <c r="C51" s="62">
        <f>10*6*2.94+6.22*5*2.94</f>
        <v>267.834</v>
      </c>
      <c r="D51" s="63" t="s">
        <v>21</v>
      </c>
      <c r="E51" s="64"/>
      <c r="F51" s="64">
        <f t="shared" ref="F51:F53" si="2">+C51*E51</f>
        <v>0</v>
      </c>
      <c r="G51" s="55"/>
    </row>
    <row r="52" spans="1:7" ht="25.8" customHeight="1" x14ac:dyDescent="0.3">
      <c r="A52" s="77">
        <v>8.3000000000000007</v>
      </c>
      <c r="B52" s="79" t="s">
        <v>63</v>
      </c>
      <c r="C52" s="62">
        <f>10*2*2.94+6.22*2*2.94</f>
        <v>95.373599999999996</v>
      </c>
      <c r="D52" s="63" t="s">
        <v>21</v>
      </c>
      <c r="E52" s="64"/>
      <c r="F52" s="64">
        <f t="shared" si="2"/>
        <v>0</v>
      </c>
      <c r="G52" s="55"/>
    </row>
    <row r="53" spans="1:7" ht="38.4" customHeight="1" x14ac:dyDescent="0.3">
      <c r="A53" s="77">
        <v>8.4</v>
      </c>
      <c r="B53" s="79" t="s">
        <v>64</v>
      </c>
      <c r="C53" s="62">
        <f>(5.18+6.22+3.31)*1.8*3.28*3.28</f>
        <v>284.86091519999997</v>
      </c>
      <c r="D53" s="63" t="s">
        <v>21</v>
      </c>
      <c r="E53" s="64"/>
      <c r="F53" s="64">
        <f t="shared" si="2"/>
        <v>0</v>
      </c>
      <c r="G53" s="55"/>
    </row>
    <row r="54" spans="1:7" ht="22.2" customHeight="1" thickBot="1" x14ac:dyDescent="0.35">
      <c r="A54" s="42"/>
      <c r="B54" s="31"/>
      <c r="C54" s="80"/>
      <c r="D54" s="81"/>
      <c r="E54" s="82"/>
      <c r="F54" s="82"/>
      <c r="G54" s="45"/>
    </row>
    <row r="55" spans="1:7" ht="22.2" customHeight="1" thickBot="1" x14ac:dyDescent="0.35">
      <c r="A55" s="42" t="s">
        <v>65</v>
      </c>
      <c r="B55" s="28" t="s">
        <v>66</v>
      </c>
      <c r="C55" s="29"/>
      <c r="D55" s="29"/>
      <c r="E55" s="29"/>
      <c r="F55" s="83"/>
      <c r="G55" s="40">
        <f>SUM(F56:F59)</f>
        <v>0</v>
      </c>
    </row>
    <row r="56" spans="1:7" ht="22.2" customHeight="1" x14ac:dyDescent="0.3">
      <c r="A56" s="42">
        <v>9.1</v>
      </c>
      <c r="B56" s="84" t="s">
        <v>67</v>
      </c>
      <c r="C56" s="85">
        <v>1</v>
      </c>
      <c r="D56" s="86" t="s">
        <v>68</v>
      </c>
      <c r="E56" s="87"/>
      <c r="F56" s="88">
        <f t="shared" ref="F56:F59" si="3">C56*E56</f>
        <v>0</v>
      </c>
      <c r="G56" s="55"/>
    </row>
    <row r="57" spans="1:7" ht="22.2" customHeight="1" x14ac:dyDescent="0.3">
      <c r="A57" s="42">
        <v>9.1999999999999993</v>
      </c>
      <c r="B57" s="84" t="s">
        <v>69</v>
      </c>
      <c r="C57" s="89">
        <v>1</v>
      </c>
      <c r="D57" s="90" t="s">
        <v>44</v>
      </c>
      <c r="E57" s="91"/>
      <c r="F57" s="88">
        <f t="shared" si="3"/>
        <v>0</v>
      </c>
      <c r="G57" s="55"/>
    </row>
    <row r="58" spans="1:7" ht="36" customHeight="1" x14ac:dyDescent="0.3">
      <c r="A58" s="92">
        <v>9.3000000000000007</v>
      </c>
      <c r="B58" s="93" t="s">
        <v>70</v>
      </c>
      <c r="C58" s="94">
        <v>2</v>
      </c>
      <c r="D58" s="95" t="s">
        <v>7</v>
      </c>
      <c r="E58" s="96"/>
      <c r="F58" s="97">
        <f t="shared" si="3"/>
        <v>0</v>
      </c>
      <c r="G58" s="45"/>
    </row>
    <row r="59" spans="1:7" ht="24.6" customHeight="1" thickBot="1" x14ac:dyDescent="0.35">
      <c r="A59" s="92">
        <v>9.4</v>
      </c>
      <c r="B59" s="60" t="s">
        <v>71</v>
      </c>
      <c r="C59" s="89">
        <v>1</v>
      </c>
      <c r="D59" s="90" t="s">
        <v>7</v>
      </c>
      <c r="E59" s="91"/>
      <c r="F59" s="97">
        <f t="shared" si="3"/>
        <v>0</v>
      </c>
      <c r="G59" s="45"/>
    </row>
    <row r="60" spans="1:7" ht="28.2" customHeight="1" thickBot="1" x14ac:dyDescent="0.35">
      <c r="A60" s="98"/>
      <c r="B60" s="99" t="s">
        <v>72</v>
      </c>
      <c r="C60" s="100"/>
      <c r="D60" s="100"/>
      <c r="E60" s="101"/>
      <c r="F60" s="101"/>
      <c r="G60" s="102">
        <f>SUM(G8:G57)</f>
        <v>0</v>
      </c>
    </row>
    <row r="61" spans="1:7" ht="21" customHeight="1" x14ac:dyDescent="0.3">
      <c r="A61" s="103"/>
      <c r="B61" s="104" t="s">
        <v>73</v>
      </c>
      <c r="C61" s="105">
        <v>0.1</v>
      </c>
      <c r="D61" s="106"/>
      <c r="E61" s="107">
        <f>G60</f>
        <v>0</v>
      </c>
      <c r="F61" s="108"/>
      <c r="G61" s="109">
        <f t="shared" ref="G61:G65" si="4">+$G$60*C61</f>
        <v>0</v>
      </c>
    </row>
    <row r="62" spans="1:7" ht="21" customHeight="1" x14ac:dyDescent="0.3">
      <c r="A62" s="110"/>
      <c r="B62" s="111" t="s">
        <v>74</v>
      </c>
      <c r="C62" s="112">
        <v>0.04</v>
      </c>
      <c r="D62" s="113"/>
      <c r="E62" s="114">
        <f>E61</f>
        <v>0</v>
      </c>
      <c r="F62" s="114"/>
      <c r="G62" s="109">
        <f t="shared" si="4"/>
        <v>0</v>
      </c>
    </row>
    <row r="63" spans="1:7" ht="21" customHeight="1" x14ac:dyDescent="0.3">
      <c r="A63" s="110"/>
      <c r="B63" s="111" t="s">
        <v>75</v>
      </c>
      <c r="C63" s="112">
        <v>0.04</v>
      </c>
      <c r="D63" s="113"/>
      <c r="E63" s="114">
        <f>E62</f>
        <v>0</v>
      </c>
      <c r="F63" s="114"/>
      <c r="G63" s="109">
        <f t="shared" si="4"/>
        <v>0</v>
      </c>
    </row>
    <row r="64" spans="1:7" ht="21" customHeight="1" x14ac:dyDescent="0.3">
      <c r="A64" s="110"/>
      <c r="B64" s="111" t="s">
        <v>76</v>
      </c>
      <c r="C64" s="112">
        <v>0.03</v>
      </c>
      <c r="D64" s="113"/>
      <c r="E64" s="114">
        <f>E63</f>
        <v>0</v>
      </c>
      <c r="F64" s="114"/>
      <c r="G64" s="109">
        <f t="shared" si="4"/>
        <v>0</v>
      </c>
    </row>
    <row r="65" spans="1:9" ht="21" customHeight="1" x14ac:dyDescent="0.3">
      <c r="A65" s="110"/>
      <c r="B65" s="111" t="s">
        <v>77</v>
      </c>
      <c r="C65" s="112">
        <v>0.01</v>
      </c>
      <c r="D65" s="113"/>
      <c r="E65" s="114">
        <f>E64</f>
        <v>0</v>
      </c>
      <c r="F65" s="114"/>
      <c r="G65" s="109">
        <f t="shared" si="4"/>
        <v>0</v>
      </c>
    </row>
    <row r="66" spans="1:9" ht="21" customHeight="1" x14ac:dyDescent="0.3">
      <c r="A66" s="110"/>
      <c r="B66" s="111" t="s">
        <v>78</v>
      </c>
      <c r="C66" s="112">
        <v>1E-3</v>
      </c>
      <c r="D66" s="113"/>
      <c r="E66" s="114">
        <f>E65</f>
        <v>0</v>
      </c>
      <c r="F66" s="114"/>
      <c r="G66" s="109">
        <f>+$G$60*C66</f>
        <v>0</v>
      </c>
      <c r="I66" s="109"/>
    </row>
    <row r="67" spans="1:9" ht="21" customHeight="1" thickBot="1" x14ac:dyDescent="0.35">
      <c r="A67" s="110"/>
      <c r="B67" s="111" t="s">
        <v>79</v>
      </c>
      <c r="C67" s="112">
        <v>0.18</v>
      </c>
      <c r="D67" s="113"/>
      <c r="E67" s="114">
        <f>G61</f>
        <v>0</v>
      </c>
      <c r="F67" s="114"/>
      <c r="G67" s="115">
        <f>+G61*C67</f>
        <v>0</v>
      </c>
    </row>
    <row r="68" spans="1:9" ht="21" customHeight="1" thickBot="1" x14ac:dyDescent="0.35">
      <c r="A68" s="116"/>
      <c r="B68" s="117" t="s">
        <v>80</v>
      </c>
      <c r="C68" s="118"/>
      <c r="D68" s="118"/>
      <c r="E68" s="119"/>
      <c r="F68" s="101"/>
      <c r="G68" s="102">
        <f t="shared" ref="G68" si="5">SUM(G61:G67)</f>
        <v>0</v>
      </c>
    </row>
    <row r="69" spans="1:9" ht="21" customHeight="1" thickBot="1" x14ac:dyDescent="0.35">
      <c r="A69" s="120"/>
      <c r="B69" s="121" t="s">
        <v>81</v>
      </c>
      <c r="C69" s="121"/>
      <c r="D69" s="121"/>
      <c r="E69" s="122"/>
      <c r="F69" s="123"/>
      <c r="G69" s="124">
        <f t="shared" ref="G69" si="6">+G60+G68</f>
        <v>0</v>
      </c>
    </row>
    <row r="70" spans="1:9" ht="18" x14ac:dyDescent="0.35">
      <c r="A70" s="125"/>
      <c r="B70" s="126"/>
      <c r="C70" s="127"/>
      <c r="D70" s="127"/>
      <c r="E70" s="127"/>
      <c r="F70" s="128"/>
    </row>
    <row r="71" spans="1:9" ht="20.399999999999999" x14ac:dyDescent="0.35">
      <c r="A71" s="125"/>
      <c r="B71" s="129"/>
      <c r="C71" s="127"/>
      <c r="D71" s="127"/>
      <c r="E71" s="127"/>
      <c r="F71" s="128"/>
    </row>
    <row r="72" spans="1:9" ht="18" x14ac:dyDescent="0.35">
      <c r="A72" s="125"/>
      <c r="B72" s="127"/>
      <c r="C72" s="127"/>
      <c r="D72" s="127"/>
      <c r="E72" s="127"/>
      <c r="F72" s="130"/>
    </row>
    <row r="73" spans="1:9" ht="18" x14ac:dyDescent="0.35">
      <c r="A73" s="125"/>
      <c r="B73" s="131"/>
      <c r="C73" s="127"/>
      <c r="D73" s="127"/>
      <c r="E73" s="68"/>
      <c r="F73" s="68"/>
    </row>
    <row r="74" spans="1:9" ht="18" x14ac:dyDescent="0.35">
      <c r="A74" s="125"/>
      <c r="B74" s="132"/>
      <c r="C74" s="127"/>
      <c r="D74" s="127"/>
      <c r="E74" s="133"/>
      <c r="F74" s="133"/>
    </row>
    <row r="75" spans="1:9" ht="18" x14ac:dyDescent="0.35">
      <c r="A75" s="134"/>
      <c r="B75" s="132"/>
      <c r="C75" s="127"/>
      <c r="D75" s="127"/>
      <c r="E75" s="133"/>
      <c r="F75" s="133"/>
    </row>
    <row r="76" spans="1:9" ht="18" x14ac:dyDescent="0.35">
      <c r="A76" s="134"/>
      <c r="B76" s="127"/>
      <c r="C76" s="127"/>
      <c r="D76" s="135"/>
      <c r="E76" s="135"/>
      <c r="F76" s="135"/>
    </row>
    <row r="77" spans="1:9" ht="21.6" x14ac:dyDescent="0.45">
      <c r="B77" s="137"/>
      <c r="C77" s="138"/>
      <c r="D77" s="138"/>
      <c r="E77" s="139"/>
      <c r="F77" s="138"/>
    </row>
    <row r="78" spans="1:9" x14ac:dyDescent="0.3">
      <c r="E78" s="140"/>
      <c r="F78" s="140"/>
      <c r="G78" s="140"/>
    </row>
    <row r="79" spans="1:9" ht="19.8" x14ac:dyDescent="0.45">
      <c r="C79" s="138"/>
      <c r="D79" s="138"/>
      <c r="E79" s="141"/>
      <c r="F79" s="141"/>
      <c r="G79" s="141"/>
    </row>
    <row r="80" spans="1:9" ht="19.8" x14ac:dyDescent="0.45">
      <c r="C80" s="138"/>
      <c r="D80" s="138"/>
      <c r="E80" s="141"/>
      <c r="F80" s="141"/>
      <c r="G80" s="141"/>
    </row>
  </sheetData>
  <mergeCells count="33">
    <mergeCell ref="E78:G78"/>
    <mergeCell ref="E79:G79"/>
    <mergeCell ref="E80:G80"/>
    <mergeCell ref="E65:F65"/>
    <mergeCell ref="E66:F66"/>
    <mergeCell ref="E67:F67"/>
    <mergeCell ref="E73:F73"/>
    <mergeCell ref="E74:F74"/>
    <mergeCell ref="E75:F75"/>
    <mergeCell ref="B49:F49"/>
    <mergeCell ref="B55:F55"/>
    <mergeCell ref="E61:F61"/>
    <mergeCell ref="E62:F62"/>
    <mergeCell ref="E63:F63"/>
    <mergeCell ref="E64:F64"/>
    <mergeCell ref="B26:F26"/>
    <mergeCell ref="A36:G36"/>
    <mergeCell ref="K36:M36"/>
    <mergeCell ref="B37:F37"/>
    <mergeCell ref="K37:M37"/>
    <mergeCell ref="A48:G48"/>
    <mergeCell ref="B11:F11"/>
    <mergeCell ref="A13:G13"/>
    <mergeCell ref="B14:F14"/>
    <mergeCell ref="A16:G16"/>
    <mergeCell ref="A20:G20"/>
    <mergeCell ref="B21:F21"/>
    <mergeCell ref="A1:G1"/>
    <mergeCell ref="A2:G2"/>
    <mergeCell ref="A3:G3"/>
    <mergeCell ref="A4:G4"/>
    <mergeCell ref="B8:F8"/>
    <mergeCell ref="A10:G10"/>
  </mergeCells>
  <printOptions horizontalCentered="1"/>
  <pageMargins left="0.51181102362204722" right="0.51181102362204722" top="1.1417322834645669" bottom="0.74803149606299213" header="0.31496062992125984" footer="0.31496062992125984"/>
  <pageSetup scale="60" fitToHeight="0" orientation="portrait" r:id="rId1"/>
  <rowBreaks count="1" manualBreakCount="1">
    <brk id="44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view="pageBreakPreview" topLeftCell="A4" zoomScale="70" zoomScaleNormal="100" zoomScaleSheetLayoutView="70" workbookViewId="0">
      <pane ySplit="1248" activePane="bottomLeft"/>
      <selection activeCell="J18" sqref="J18"/>
      <selection pane="bottomLeft" activeCell="J18" sqref="J18"/>
    </sheetView>
  </sheetViews>
  <sheetFormatPr baseColWidth="10" defaultColWidth="9.109375" defaultRowHeight="14.4" x14ac:dyDescent="0.3"/>
  <cols>
    <col min="1" max="1" width="9.33203125" style="136" bestFit="1" customWidth="1"/>
    <col min="2" max="2" width="49.6640625" customWidth="1"/>
    <col min="3" max="3" width="11.33203125" bestFit="1" customWidth="1"/>
    <col min="5" max="5" width="19.88671875" customWidth="1"/>
    <col min="6" max="6" width="19.44140625" customWidth="1"/>
    <col min="7" max="7" width="25.109375" customWidth="1"/>
  </cols>
  <sheetData>
    <row r="1" spans="1:7" ht="20.399999999999999" x14ac:dyDescent="0.35">
      <c r="A1" s="1" t="s">
        <v>0</v>
      </c>
      <c r="B1" s="1"/>
      <c r="C1" s="1"/>
      <c r="D1" s="1"/>
      <c r="E1" s="1"/>
      <c r="F1" s="1"/>
      <c r="G1" s="1"/>
    </row>
    <row r="2" spans="1:7" ht="20.399999999999999" x14ac:dyDescent="0.35">
      <c r="A2" s="1" t="s">
        <v>104</v>
      </c>
      <c r="B2" s="1"/>
      <c r="C2" s="1"/>
      <c r="D2" s="1"/>
      <c r="E2" s="1"/>
      <c r="F2" s="1"/>
      <c r="G2" s="1"/>
    </row>
    <row r="3" spans="1:7" ht="20.399999999999999" x14ac:dyDescent="0.35">
      <c r="A3" s="1" t="s">
        <v>105</v>
      </c>
      <c r="B3" s="1"/>
      <c r="C3" s="1"/>
      <c r="D3" s="1"/>
      <c r="E3" s="1"/>
      <c r="F3" s="1"/>
      <c r="G3" s="1"/>
    </row>
    <row r="4" spans="1:7" ht="20.399999999999999" x14ac:dyDescent="0.35">
      <c r="A4" s="1" t="s">
        <v>3</v>
      </c>
      <c r="B4" s="1"/>
      <c r="C4" s="1"/>
      <c r="D4" s="1"/>
      <c r="E4" s="1"/>
      <c r="F4" s="1"/>
      <c r="G4" s="1"/>
    </row>
    <row r="5" spans="1:7" ht="16.2" thickBot="1" x14ac:dyDescent="0.35">
      <c r="A5" s="2"/>
      <c r="B5" s="3"/>
      <c r="C5" s="2"/>
      <c r="D5" s="2"/>
      <c r="E5" s="4"/>
      <c r="F5" s="2"/>
    </row>
    <row r="6" spans="1:7" ht="18.75" customHeight="1" thickBot="1" x14ac:dyDescent="0.35">
      <c r="A6" s="5" t="s">
        <v>4</v>
      </c>
      <c r="B6" s="6" t="s">
        <v>5</v>
      </c>
      <c r="C6" s="7" t="s">
        <v>6</v>
      </c>
      <c r="D6" s="7" t="s">
        <v>7</v>
      </c>
      <c r="E6" s="8" t="s">
        <v>8</v>
      </c>
      <c r="F6" s="6" t="s">
        <v>9</v>
      </c>
      <c r="G6" s="9" t="s">
        <v>10</v>
      </c>
    </row>
    <row r="7" spans="1:7" ht="18" thickBot="1" x14ac:dyDescent="0.35">
      <c r="A7" s="10"/>
      <c r="B7" s="9"/>
      <c r="C7" s="11"/>
      <c r="D7" s="11"/>
      <c r="E7" s="12"/>
      <c r="F7" s="13"/>
      <c r="G7" s="13"/>
    </row>
    <row r="8" spans="1:7" ht="22.2" customHeight="1" thickBot="1" x14ac:dyDescent="0.35">
      <c r="A8" s="14" t="s">
        <v>11</v>
      </c>
      <c r="B8" s="15" t="s">
        <v>12</v>
      </c>
      <c r="C8" s="16"/>
      <c r="D8" s="16"/>
      <c r="E8" s="16"/>
      <c r="F8" s="17"/>
      <c r="G8" s="18">
        <f>SUM(F9:F11)</f>
        <v>0</v>
      </c>
    </row>
    <row r="9" spans="1:7" ht="18" x14ac:dyDescent="0.3">
      <c r="A9" s="19">
        <v>1.1000000000000001</v>
      </c>
      <c r="B9" s="20" t="s">
        <v>106</v>
      </c>
      <c r="C9" s="21">
        <v>2</v>
      </c>
      <c r="D9" s="22" t="s">
        <v>7</v>
      </c>
      <c r="E9" s="23"/>
      <c r="F9" s="24">
        <f>C9*E9</f>
        <v>0</v>
      </c>
      <c r="G9" s="25"/>
    </row>
    <row r="10" spans="1:7" ht="18" x14ac:dyDescent="0.3">
      <c r="A10" s="19">
        <v>1.2</v>
      </c>
      <c r="B10" s="20" t="s">
        <v>107</v>
      </c>
      <c r="C10" s="21">
        <v>6</v>
      </c>
      <c r="D10" s="22" t="s">
        <v>7</v>
      </c>
      <c r="E10" s="23"/>
      <c r="F10" s="24">
        <f>C10*E10</f>
        <v>0</v>
      </c>
      <c r="G10" s="25"/>
    </row>
    <row r="11" spans="1:7" ht="18" x14ac:dyDescent="0.3">
      <c r="A11" s="19">
        <v>1.3</v>
      </c>
      <c r="B11" s="20" t="s">
        <v>108</v>
      </c>
      <c r="C11" s="21">
        <v>1</v>
      </c>
      <c r="D11" s="22" t="s">
        <v>7</v>
      </c>
      <c r="E11" s="23"/>
      <c r="F11" s="24">
        <f>C11*E11</f>
        <v>0</v>
      </c>
      <c r="G11" s="25"/>
    </row>
    <row r="12" spans="1:7" ht="18" customHeight="1" thickBot="1" x14ac:dyDescent="0.35">
      <c r="A12" s="26"/>
      <c r="B12" s="27"/>
      <c r="C12" s="27"/>
      <c r="D12" s="27"/>
      <c r="E12" s="27"/>
      <c r="F12" s="27"/>
      <c r="G12" s="27"/>
    </row>
    <row r="13" spans="1:7" ht="16.2" thickBot="1" x14ac:dyDescent="0.35">
      <c r="A13" s="19" t="s">
        <v>14</v>
      </c>
      <c r="B13" s="28" t="s">
        <v>109</v>
      </c>
      <c r="C13" s="29"/>
      <c r="D13" s="29"/>
      <c r="E13" s="29"/>
      <c r="F13" s="29"/>
      <c r="G13" s="40">
        <f>SUM(F14:F15)</f>
        <v>0</v>
      </c>
    </row>
    <row r="14" spans="1:7" ht="18" x14ac:dyDescent="0.3">
      <c r="A14" s="19">
        <v>2.1</v>
      </c>
      <c r="B14" s="20" t="s">
        <v>110</v>
      </c>
      <c r="C14" s="21">
        <v>3</v>
      </c>
      <c r="D14" s="22" t="s">
        <v>32</v>
      </c>
      <c r="E14" s="23"/>
      <c r="F14" s="23">
        <f>C14*E14</f>
        <v>0</v>
      </c>
    </row>
    <row r="15" spans="1:7" ht="24" customHeight="1" x14ac:dyDescent="0.3">
      <c r="A15" s="19">
        <v>2.2000000000000002</v>
      </c>
      <c r="B15" s="20" t="s">
        <v>111</v>
      </c>
      <c r="C15" s="21">
        <v>2</v>
      </c>
      <c r="D15" s="22" t="s">
        <v>32</v>
      </c>
      <c r="E15" s="23"/>
      <c r="F15" s="23">
        <f>+C15*E15</f>
        <v>0</v>
      </c>
      <c r="G15" s="145"/>
    </row>
    <row r="16" spans="1:7" ht="18" customHeight="1" thickBot="1" x14ac:dyDescent="0.35">
      <c r="A16" s="26" t="s">
        <v>112</v>
      </c>
      <c r="B16" s="27"/>
      <c r="C16" s="27"/>
      <c r="D16" s="27"/>
      <c r="E16" s="27"/>
      <c r="F16" s="27"/>
      <c r="G16" s="27"/>
    </row>
    <row r="17" spans="1:7" ht="20.399999999999999" customHeight="1" thickBot="1" x14ac:dyDescent="0.35">
      <c r="A17" s="19" t="s">
        <v>18</v>
      </c>
      <c r="B17" s="28" t="s">
        <v>15</v>
      </c>
      <c r="C17" s="29"/>
      <c r="D17" s="29"/>
      <c r="E17" s="29"/>
      <c r="F17" s="29"/>
      <c r="G17" s="30">
        <f>SUM(F18:F18)</f>
        <v>0</v>
      </c>
    </row>
    <row r="18" spans="1:7" ht="20.399999999999999" customHeight="1" x14ac:dyDescent="0.3">
      <c r="A18" s="19">
        <v>3.1</v>
      </c>
      <c r="B18" s="31" t="s">
        <v>113</v>
      </c>
      <c r="C18" s="32">
        <v>2</v>
      </c>
      <c r="D18" s="33" t="s">
        <v>32</v>
      </c>
      <c r="E18" s="36"/>
      <c r="F18" s="24">
        <f t="shared" ref="F18" si="0">C18*E18</f>
        <v>0</v>
      </c>
      <c r="G18" s="25"/>
    </row>
    <row r="19" spans="1:7" ht="18" customHeight="1" thickBot="1" x14ac:dyDescent="0.35">
      <c r="A19" s="26"/>
      <c r="B19" s="27"/>
      <c r="C19" s="27"/>
      <c r="D19" s="27"/>
      <c r="E19" s="27"/>
      <c r="F19" s="27"/>
      <c r="G19" s="27"/>
    </row>
    <row r="20" spans="1:7" ht="21.6" customHeight="1" thickBot="1" x14ac:dyDescent="0.35">
      <c r="A20" s="19" t="s">
        <v>22</v>
      </c>
      <c r="B20" s="28" t="s">
        <v>114</v>
      </c>
      <c r="C20" s="29"/>
      <c r="D20" s="29"/>
      <c r="E20" s="29"/>
      <c r="F20" s="29"/>
      <c r="G20" s="35">
        <f>SUM(F21:F21)</f>
        <v>0</v>
      </c>
    </row>
    <row r="21" spans="1:7" ht="25.2" customHeight="1" x14ac:dyDescent="0.3">
      <c r="A21" s="19">
        <v>4.0999999999999996</v>
      </c>
      <c r="B21" s="31" t="s">
        <v>115</v>
      </c>
      <c r="C21" s="32">
        <f>40*3.3</f>
        <v>132</v>
      </c>
      <c r="D21" s="33" t="s">
        <v>21</v>
      </c>
      <c r="E21" s="36"/>
      <c r="F21" s="36">
        <f t="shared" ref="F21" si="1">C21*E21</f>
        <v>0</v>
      </c>
      <c r="G21" s="37"/>
    </row>
    <row r="22" spans="1:7" ht="16.2" thickBot="1" x14ac:dyDescent="0.35">
      <c r="A22" s="26"/>
      <c r="B22" s="27"/>
      <c r="C22" s="27"/>
      <c r="D22" s="27"/>
      <c r="E22" s="27"/>
      <c r="F22" s="27"/>
      <c r="G22" s="27"/>
    </row>
    <row r="23" spans="1:7" ht="21" customHeight="1" thickBot="1" x14ac:dyDescent="0.35">
      <c r="A23" s="19" t="s">
        <v>27</v>
      </c>
      <c r="B23" s="38" t="s">
        <v>23</v>
      </c>
      <c r="C23" s="32"/>
      <c r="D23" s="33"/>
      <c r="E23" s="34"/>
      <c r="F23" s="39"/>
      <c r="G23" s="40">
        <f>SUM(F24:F27)</f>
        <v>0</v>
      </c>
    </row>
    <row r="24" spans="1:7" ht="18.600000000000001" customHeight="1" x14ac:dyDescent="0.3">
      <c r="A24" s="19">
        <v>5.0999999999999996</v>
      </c>
      <c r="B24" s="31" t="s">
        <v>116</v>
      </c>
      <c r="C24" s="32">
        <v>50</v>
      </c>
      <c r="D24" s="33" t="s">
        <v>21</v>
      </c>
      <c r="E24" s="36"/>
      <c r="F24" s="36">
        <f t="shared" ref="F24:F27" si="2">C24*E24</f>
        <v>0</v>
      </c>
      <c r="G24" s="37"/>
    </row>
    <row r="25" spans="1:7" ht="24.6" customHeight="1" x14ac:dyDescent="0.3">
      <c r="A25" s="19">
        <v>5.2</v>
      </c>
      <c r="B25" s="31" t="s">
        <v>117</v>
      </c>
      <c r="C25" s="32">
        <f>600+150</f>
        <v>750</v>
      </c>
      <c r="D25" s="33" t="s">
        <v>21</v>
      </c>
      <c r="E25" s="36"/>
      <c r="F25" s="36">
        <f t="shared" si="2"/>
        <v>0</v>
      </c>
      <c r="G25" s="25"/>
    </row>
    <row r="26" spans="1:7" ht="24.6" customHeight="1" x14ac:dyDescent="0.3">
      <c r="A26" s="19">
        <v>5.3</v>
      </c>
      <c r="B26" s="31" t="s">
        <v>118</v>
      </c>
      <c r="C26" s="32">
        <v>20</v>
      </c>
      <c r="D26" s="33" t="s">
        <v>41</v>
      </c>
      <c r="E26" s="36"/>
      <c r="F26" s="36">
        <f t="shared" si="2"/>
        <v>0</v>
      </c>
      <c r="G26" s="25"/>
    </row>
    <row r="27" spans="1:7" ht="24.6" customHeight="1" x14ac:dyDescent="0.3">
      <c r="A27" s="19">
        <v>5.5</v>
      </c>
      <c r="B27" s="31" t="s">
        <v>119</v>
      </c>
      <c r="C27" s="32">
        <v>20</v>
      </c>
      <c r="D27" s="33" t="s">
        <v>41</v>
      </c>
      <c r="E27" s="36"/>
      <c r="F27" s="36">
        <f t="shared" si="2"/>
        <v>0</v>
      </c>
      <c r="G27" s="25"/>
    </row>
    <row r="28" spans="1:7" ht="18" customHeight="1" thickBot="1" x14ac:dyDescent="0.35">
      <c r="A28" s="26"/>
      <c r="B28" s="27"/>
      <c r="C28" s="27"/>
      <c r="D28" s="27"/>
      <c r="E28" s="27"/>
      <c r="F28" s="27"/>
      <c r="G28" s="27"/>
    </row>
    <row r="29" spans="1:7" ht="24" customHeight="1" thickBot="1" x14ac:dyDescent="0.35">
      <c r="A29" s="19" t="s">
        <v>33</v>
      </c>
      <c r="B29" s="28" t="s">
        <v>34</v>
      </c>
      <c r="C29" s="29"/>
      <c r="D29" s="29"/>
      <c r="E29" s="29"/>
      <c r="F29" s="29"/>
      <c r="G29" s="40">
        <f>SUM(F30:F40)</f>
        <v>0</v>
      </c>
    </row>
    <row r="30" spans="1:7" ht="36" customHeight="1" x14ac:dyDescent="0.3">
      <c r="A30" s="19">
        <v>6.1</v>
      </c>
      <c r="B30" s="53" t="s">
        <v>99</v>
      </c>
      <c r="C30" s="54">
        <v>1</v>
      </c>
      <c r="D30" s="53" t="s">
        <v>26</v>
      </c>
      <c r="E30" s="43"/>
      <c r="F30" s="44">
        <f t="shared" ref="F30:F37" si="3">C30*E30</f>
        <v>0</v>
      </c>
      <c r="G30" s="55"/>
    </row>
    <row r="31" spans="1:7" ht="36" customHeight="1" x14ac:dyDescent="0.3">
      <c r="A31" s="19">
        <v>6.2</v>
      </c>
      <c r="B31" s="53" t="s">
        <v>120</v>
      </c>
      <c r="C31" s="54">
        <f>20*2+20*2</f>
        <v>80</v>
      </c>
      <c r="D31" s="53" t="s">
        <v>17</v>
      </c>
      <c r="E31" s="43"/>
      <c r="F31" s="44">
        <f t="shared" si="3"/>
        <v>0</v>
      </c>
      <c r="G31" s="55"/>
    </row>
    <row r="32" spans="1:7" ht="36" customHeight="1" x14ac:dyDescent="0.3">
      <c r="A32" s="19">
        <v>6.3</v>
      </c>
      <c r="B32" s="53" t="s">
        <v>121</v>
      </c>
      <c r="C32" s="54">
        <v>1</v>
      </c>
      <c r="D32" s="53" t="s">
        <v>7</v>
      </c>
      <c r="E32" s="43"/>
      <c r="F32" s="44">
        <f t="shared" si="3"/>
        <v>0</v>
      </c>
      <c r="G32" s="55"/>
    </row>
    <row r="33" spans="1:7" ht="29.4" customHeight="1" x14ac:dyDescent="0.3">
      <c r="A33" s="19">
        <v>6.4</v>
      </c>
      <c r="B33" s="53" t="s">
        <v>36</v>
      </c>
      <c r="C33" s="54">
        <v>1</v>
      </c>
      <c r="D33" s="53" t="s">
        <v>7</v>
      </c>
      <c r="E33" s="43"/>
      <c r="F33" s="44">
        <f t="shared" si="3"/>
        <v>0</v>
      </c>
      <c r="G33" s="55"/>
    </row>
    <row r="34" spans="1:7" ht="29.4" customHeight="1" x14ac:dyDescent="0.3">
      <c r="A34" s="19">
        <v>6.5</v>
      </c>
      <c r="B34" s="53" t="s">
        <v>122</v>
      </c>
      <c r="C34" s="54">
        <v>5</v>
      </c>
      <c r="D34" s="53" t="s">
        <v>123</v>
      </c>
      <c r="E34" s="43"/>
      <c r="F34" s="44">
        <f t="shared" si="3"/>
        <v>0</v>
      </c>
      <c r="G34" s="55"/>
    </row>
    <row r="35" spans="1:7" ht="29.4" customHeight="1" x14ac:dyDescent="0.3">
      <c r="A35" s="19">
        <v>6.6</v>
      </c>
      <c r="B35" s="53" t="s">
        <v>38</v>
      </c>
      <c r="C35" s="54">
        <v>1</v>
      </c>
      <c r="D35" s="53" t="s">
        <v>7</v>
      </c>
      <c r="E35" s="43"/>
      <c r="F35" s="44">
        <f t="shared" si="3"/>
        <v>0</v>
      </c>
      <c r="G35" s="55"/>
    </row>
    <row r="36" spans="1:7" ht="27.6" customHeight="1" x14ac:dyDescent="0.3">
      <c r="A36" s="19">
        <v>6.7</v>
      </c>
      <c r="B36" s="53" t="s">
        <v>42</v>
      </c>
      <c r="C36" s="54">
        <v>1</v>
      </c>
      <c r="D36" s="53" t="s">
        <v>7</v>
      </c>
      <c r="E36" s="43"/>
      <c r="F36" s="44">
        <f t="shared" si="3"/>
        <v>0</v>
      </c>
      <c r="G36" s="55"/>
    </row>
    <row r="37" spans="1:7" ht="27" customHeight="1" x14ac:dyDescent="0.3">
      <c r="A37" s="19">
        <v>6.8</v>
      </c>
      <c r="B37" s="53" t="s">
        <v>39</v>
      </c>
      <c r="C37" s="54">
        <v>1</v>
      </c>
      <c r="D37" s="53" t="s">
        <v>7</v>
      </c>
      <c r="E37" s="43"/>
      <c r="F37" s="44">
        <f t="shared" si="3"/>
        <v>0</v>
      </c>
      <c r="G37" s="55"/>
    </row>
    <row r="38" spans="1:7" ht="54.6" customHeight="1" x14ac:dyDescent="0.3">
      <c r="A38" s="19">
        <v>6.9</v>
      </c>
      <c r="B38" s="53" t="s">
        <v>124</v>
      </c>
      <c r="C38" s="57">
        <v>2.5</v>
      </c>
      <c r="D38" s="58" t="s">
        <v>41</v>
      </c>
      <c r="E38" s="59"/>
      <c r="F38" s="44">
        <f>C38*E38</f>
        <v>0</v>
      </c>
      <c r="G38" s="45"/>
    </row>
    <row r="39" spans="1:7" ht="38.4" customHeight="1" x14ac:dyDescent="0.3">
      <c r="A39" s="19">
        <v>6.9</v>
      </c>
      <c r="B39" s="53" t="s">
        <v>125</v>
      </c>
      <c r="C39" s="62">
        <v>1</v>
      </c>
      <c r="D39" s="63" t="s">
        <v>44</v>
      </c>
      <c r="E39" s="64"/>
      <c r="F39" s="65">
        <f t="shared" ref="F39" si="4">C39*E39</f>
        <v>0</v>
      </c>
      <c r="G39" s="45"/>
    </row>
    <row r="40" spans="1:7" ht="28.95" customHeight="1" x14ac:dyDescent="0.3">
      <c r="A40" s="19" t="s">
        <v>100</v>
      </c>
      <c r="B40" s="31" t="s">
        <v>45</v>
      </c>
      <c r="C40" s="32">
        <v>1</v>
      </c>
      <c r="D40" s="33" t="s">
        <v>7</v>
      </c>
      <c r="E40" s="46"/>
      <c r="F40" s="44">
        <f>C40*E40</f>
        <v>0</v>
      </c>
      <c r="G40" s="45"/>
    </row>
    <row r="41" spans="1:7" ht="16.2" thickBot="1" x14ac:dyDescent="0.35">
      <c r="A41" s="66"/>
      <c r="B41" s="67"/>
      <c r="C41" s="67"/>
      <c r="D41" s="67"/>
      <c r="E41" s="67"/>
      <c r="F41" s="67"/>
      <c r="G41" s="67"/>
    </row>
    <row r="42" spans="1:7" ht="22.2" customHeight="1" thickBot="1" x14ac:dyDescent="0.35">
      <c r="A42" s="19" t="s">
        <v>46</v>
      </c>
      <c r="B42" s="28" t="s">
        <v>47</v>
      </c>
      <c r="C42" s="29"/>
      <c r="D42" s="29"/>
      <c r="E42" s="29"/>
      <c r="F42" s="41"/>
      <c r="G42" s="40">
        <f>SUM(F43:F51)</f>
        <v>0</v>
      </c>
    </row>
    <row r="43" spans="1:7" ht="24.6" customHeight="1" x14ac:dyDescent="0.3">
      <c r="A43" s="42">
        <v>7.1</v>
      </c>
      <c r="B43" s="60" t="s">
        <v>126</v>
      </c>
      <c r="C43" s="69">
        <v>6</v>
      </c>
      <c r="D43" s="70" t="s">
        <v>7</v>
      </c>
      <c r="E43" s="64"/>
      <c r="F43" s="65">
        <f t="shared" ref="F43:F51" si="5">C43*E43</f>
        <v>0</v>
      </c>
      <c r="G43" s="45"/>
    </row>
    <row r="44" spans="1:7" ht="30" x14ac:dyDescent="0.3">
      <c r="A44" s="42">
        <v>7.2</v>
      </c>
      <c r="B44" s="60" t="s">
        <v>127</v>
      </c>
      <c r="C44" s="69">
        <v>2</v>
      </c>
      <c r="D44" s="70" t="s">
        <v>7</v>
      </c>
      <c r="E44" s="64"/>
      <c r="F44" s="65">
        <f t="shared" si="5"/>
        <v>0</v>
      </c>
      <c r="G44" s="45"/>
    </row>
    <row r="45" spans="1:7" ht="21.6" customHeight="1" x14ac:dyDescent="0.3">
      <c r="A45" s="42">
        <v>7.3</v>
      </c>
      <c r="B45" s="60" t="s">
        <v>128</v>
      </c>
      <c r="C45" s="69">
        <v>3</v>
      </c>
      <c r="D45" s="70" t="s">
        <v>7</v>
      </c>
      <c r="E45" s="64"/>
      <c r="F45" s="65">
        <f t="shared" si="5"/>
        <v>0</v>
      </c>
      <c r="G45" s="45"/>
    </row>
    <row r="46" spans="1:7" ht="22.2" customHeight="1" x14ac:dyDescent="0.3">
      <c r="A46" s="42">
        <v>7.4</v>
      </c>
      <c r="B46" s="60" t="s">
        <v>129</v>
      </c>
      <c r="C46" s="69">
        <v>4</v>
      </c>
      <c r="D46" s="70" t="s">
        <v>7</v>
      </c>
      <c r="E46" s="64"/>
      <c r="F46" s="65">
        <f t="shared" si="5"/>
        <v>0</v>
      </c>
      <c r="G46" s="45"/>
    </row>
    <row r="47" spans="1:7" ht="20.399999999999999" customHeight="1" x14ac:dyDescent="0.3">
      <c r="A47" s="42">
        <v>7.5</v>
      </c>
      <c r="B47" s="60" t="s">
        <v>53</v>
      </c>
      <c r="C47" s="69">
        <v>5</v>
      </c>
      <c r="D47" s="70" t="s">
        <v>7</v>
      </c>
      <c r="E47" s="64"/>
      <c r="F47" s="65">
        <f t="shared" si="5"/>
        <v>0</v>
      </c>
      <c r="G47" s="45"/>
    </row>
    <row r="48" spans="1:7" ht="20.399999999999999" customHeight="1" x14ac:dyDescent="0.3">
      <c r="A48" s="42">
        <v>7.6</v>
      </c>
      <c r="B48" s="60" t="s">
        <v>54</v>
      </c>
      <c r="C48" s="71">
        <f>SUM(C43:C45)</f>
        <v>11</v>
      </c>
      <c r="D48" s="70" t="s">
        <v>7</v>
      </c>
      <c r="E48" s="64"/>
      <c r="F48" s="65">
        <f t="shared" si="5"/>
        <v>0</v>
      </c>
      <c r="G48" s="45"/>
    </row>
    <row r="49" spans="1:7" ht="20.399999999999999" customHeight="1" x14ac:dyDescent="0.3">
      <c r="A49" s="42">
        <v>7.7</v>
      </c>
      <c r="B49" s="60" t="s">
        <v>55</v>
      </c>
      <c r="C49" s="71">
        <v>1</v>
      </c>
      <c r="D49" s="70" t="s">
        <v>7</v>
      </c>
      <c r="E49" s="64"/>
      <c r="F49" s="65">
        <f t="shared" si="5"/>
        <v>0</v>
      </c>
      <c r="G49" s="45"/>
    </row>
    <row r="50" spans="1:7" ht="20.399999999999999" customHeight="1" x14ac:dyDescent="0.3">
      <c r="A50" s="42">
        <v>7.8</v>
      </c>
      <c r="B50" s="60" t="s">
        <v>130</v>
      </c>
      <c r="C50" s="71">
        <v>1</v>
      </c>
      <c r="D50" s="70" t="s">
        <v>131</v>
      </c>
      <c r="E50" s="64"/>
      <c r="F50" s="65">
        <f t="shared" si="5"/>
        <v>0</v>
      </c>
      <c r="G50" s="45"/>
    </row>
    <row r="51" spans="1:7" ht="20.399999999999999" customHeight="1" x14ac:dyDescent="0.3">
      <c r="A51" s="42">
        <v>7.9</v>
      </c>
      <c r="B51" s="60" t="s">
        <v>56</v>
      </c>
      <c r="C51" s="71">
        <v>7</v>
      </c>
      <c r="D51" s="70" t="s">
        <v>7</v>
      </c>
      <c r="E51" s="64"/>
      <c r="F51" s="65">
        <f t="shared" si="5"/>
        <v>0</v>
      </c>
      <c r="G51" s="45"/>
    </row>
    <row r="52" spans="1:7" ht="18" customHeight="1" thickBot="1" x14ac:dyDescent="0.35">
      <c r="A52" s="66"/>
      <c r="B52" s="67"/>
      <c r="C52" s="67"/>
      <c r="D52" s="67"/>
      <c r="E52" s="67"/>
      <c r="F52" s="67"/>
      <c r="G52" s="67"/>
    </row>
    <row r="53" spans="1:7" ht="21.6" customHeight="1" thickBot="1" x14ac:dyDescent="0.35">
      <c r="A53" s="42" t="s">
        <v>59</v>
      </c>
      <c r="B53" s="28" t="s">
        <v>60</v>
      </c>
      <c r="C53" s="29"/>
      <c r="D53" s="29"/>
      <c r="E53" s="29"/>
      <c r="F53" s="83"/>
      <c r="G53" s="40">
        <f>SUM(F54:F56)</f>
        <v>0</v>
      </c>
    </row>
    <row r="54" spans="1:7" ht="21.6" customHeight="1" x14ac:dyDescent="0.3">
      <c r="A54" s="42">
        <v>8.1</v>
      </c>
      <c r="B54" s="60" t="s">
        <v>132</v>
      </c>
      <c r="C54" s="71">
        <f>700+400+200</f>
        <v>1300</v>
      </c>
      <c r="D54" s="70" t="s">
        <v>21</v>
      </c>
      <c r="E54" s="59"/>
      <c r="F54" s="44">
        <f>C54*E54</f>
        <v>0</v>
      </c>
      <c r="G54" s="45"/>
    </row>
    <row r="55" spans="1:7" ht="21.6" customHeight="1" x14ac:dyDescent="0.3">
      <c r="A55" s="42">
        <v>8.1999999999999993</v>
      </c>
      <c r="B55" s="60" t="s">
        <v>133</v>
      </c>
      <c r="C55" s="71">
        <f>10*5</f>
        <v>50</v>
      </c>
      <c r="D55" s="70" t="s">
        <v>21</v>
      </c>
      <c r="E55" s="59"/>
      <c r="F55" s="44">
        <f>C55*E55</f>
        <v>0</v>
      </c>
      <c r="G55" s="45"/>
    </row>
    <row r="56" spans="1:7" ht="18" customHeight="1" thickBot="1" x14ac:dyDescent="0.35">
      <c r="A56" s="66"/>
      <c r="B56" s="67"/>
      <c r="C56" s="67"/>
      <c r="D56" s="67"/>
      <c r="E56" s="67"/>
      <c r="F56" s="67"/>
      <c r="G56" s="67"/>
    </row>
    <row r="57" spans="1:7" ht="24" customHeight="1" thickBot="1" x14ac:dyDescent="0.35">
      <c r="A57" s="72" t="s">
        <v>65</v>
      </c>
      <c r="B57" s="73" t="s">
        <v>134</v>
      </c>
      <c r="C57" s="74"/>
      <c r="D57" s="74"/>
      <c r="E57" s="74"/>
      <c r="F57" s="75"/>
      <c r="G57" s="76">
        <f>SUM(F58:F58)</f>
        <v>0</v>
      </c>
    </row>
    <row r="58" spans="1:7" ht="31.2" x14ac:dyDescent="0.3">
      <c r="A58" s="77">
        <v>9.01</v>
      </c>
      <c r="B58" s="78" t="s">
        <v>135</v>
      </c>
      <c r="C58" s="62">
        <v>2</v>
      </c>
      <c r="D58" s="63" t="s">
        <v>7</v>
      </c>
      <c r="E58" s="64"/>
      <c r="F58" s="96">
        <f>C58*E58</f>
        <v>0</v>
      </c>
      <c r="G58" s="55"/>
    </row>
    <row r="59" spans="1:7" ht="18" customHeight="1" thickBot="1" x14ac:dyDescent="0.35">
      <c r="A59" s="42"/>
      <c r="B59" s="31"/>
      <c r="C59" s="80"/>
      <c r="D59" s="81"/>
      <c r="E59" s="82"/>
      <c r="F59" s="82"/>
      <c r="G59" s="45"/>
    </row>
    <row r="60" spans="1:7" ht="18" customHeight="1" thickBot="1" x14ac:dyDescent="0.35">
      <c r="A60" s="42" t="s">
        <v>136</v>
      </c>
      <c r="B60" s="28" t="s">
        <v>66</v>
      </c>
      <c r="C60" s="29"/>
      <c r="D60" s="29"/>
      <c r="E60" s="29"/>
      <c r="F60" s="83"/>
      <c r="G60" s="40">
        <f>SUM(F61:F67)</f>
        <v>0</v>
      </c>
    </row>
    <row r="61" spans="1:7" ht="20.399999999999999" customHeight="1" x14ac:dyDescent="0.3">
      <c r="A61" s="146">
        <v>10.01</v>
      </c>
      <c r="B61" s="147" t="s">
        <v>67</v>
      </c>
      <c r="C61" s="85">
        <v>3</v>
      </c>
      <c r="D61" s="86" t="s">
        <v>68</v>
      </c>
      <c r="E61" s="87"/>
      <c r="F61" s="96">
        <f>C61*E61</f>
        <v>0</v>
      </c>
      <c r="G61" s="55"/>
    </row>
    <row r="62" spans="1:7" ht="20.399999999999999" customHeight="1" x14ac:dyDescent="0.3">
      <c r="A62" s="146">
        <v>10.02</v>
      </c>
      <c r="B62" s="147" t="s">
        <v>69</v>
      </c>
      <c r="C62" s="85">
        <v>1</v>
      </c>
      <c r="D62" s="86" t="s">
        <v>44</v>
      </c>
      <c r="E62" s="87"/>
      <c r="F62" s="96">
        <f>C62*E62</f>
        <v>0</v>
      </c>
      <c r="G62" s="55"/>
    </row>
    <row r="63" spans="1:7" ht="157.94999999999999" customHeight="1" x14ac:dyDescent="0.3">
      <c r="A63" s="146">
        <v>10.029999999999999</v>
      </c>
      <c r="B63" s="93" t="s">
        <v>101</v>
      </c>
      <c r="C63" s="94">
        <v>1</v>
      </c>
      <c r="D63" s="95" t="s">
        <v>7</v>
      </c>
      <c r="E63" s="96"/>
      <c r="F63" s="97">
        <f t="shared" ref="F63:F67" si="6">C63*E63</f>
        <v>0</v>
      </c>
      <c r="G63" s="45"/>
    </row>
    <row r="64" spans="1:7" ht="30" x14ac:dyDescent="0.3">
      <c r="A64" s="146">
        <v>10.039999999999999</v>
      </c>
      <c r="B64" s="93" t="s">
        <v>70</v>
      </c>
      <c r="C64" s="94">
        <v>2</v>
      </c>
      <c r="D64" s="95" t="s">
        <v>7</v>
      </c>
      <c r="E64" s="96"/>
      <c r="F64" s="97">
        <f t="shared" si="6"/>
        <v>0</v>
      </c>
      <c r="G64" s="45"/>
    </row>
    <row r="65" spans="1:7" ht="30" x14ac:dyDescent="0.3">
      <c r="A65" s="146">
        <v>10.050000000000001</v>
      </c>
      <c r="B65" s="93" t="s">
        <v>137</v>
      </c>
      <c r="C65" s="142">
        <v>4</v>
      </c>
      <c r="D65" s="143" t="s">
        <v>17</v>
      </c>
      <c r="E65" s="148"/>
      <c r="F65" s="97">
        <f t="shared" si="6"/>
        <v>0</v>
      </c>
      <c r="G65" s="45"/>
    </row>
    <row r="66" spans="1:7" ht="24.6" customHeight="1" x14ac:dyDescent="0.3">
      <c r="A66" s="146">
        <v>10.06</v>
      </c>
      <c r="B66" s="60" t="s">
        <v>138</v>
      </c>
      <c r="C66" s="89">
        <v>1</v>
      </c>
      <c r="D66" s="90" t="s">
        <v>7</v>
      </c>
      <c r="E66" s="91"/>
      <c r="F66" s="97">
        <f t="shared" si="6"/>
        <v>0</v>
      </c>
      <c r="G66" s="45"/>
    </row>
    <row r="67" spans="1:7" ht="24.6" customHeight="1" x14ac:dyDescent="0.3">
      <c r="A67" s="146">
        <v>10.07</v>
      </c>
      <c r="B67" s="60" t="s">
        <v>71</v>
      </c>
      <c r="C67" s="89">
        <v>1</v>
      </c>
      <c r="D67" s="90" t="s">
        <v>7</v>
      </c>
      <c r="E67" s="91"/>
      <c r="F67" s="97">
        <f t="shared" si="6"/>
        <v>0</v>
      </c>
      <c r="G67" s="45"/>
    </row>
    <row r="68" spans="1:7" ht="15.6" x14ac:dyDescent="0.3">
      <c r="A68" s="149"/>
      <c r="B68" s="150"/>
      <c r="C68" s="151"/>
      <c r="D68" s="152"/>
      <c r="E68" s="153"/>
      <c r="F68" s="154"/>
      <c r="G68" s="45"/>
    </row>
    <row r="69" spans="1:7" ht="18.600000000000001" thickBot="1" x14ac:dyDescent="0.35">
      <c r="A69" s="19"/>
      <c r="B69" s="60"/>
      <c r="C69" s="32"/>
      <c r="D69" s="70"/>
      <c r="E69" s="36"/>
      <c r="F69" s="43"/>
      <c r="G69" s="25"/>
    </row>
    <row r="70" spans="1:7" ht="26.4" customHeight="1" thickBot="1" x14ac:dyDescent="0.35">
      <c r="A70" s="19" t="s">
        <v>139</v>
      </c>
      <c r="B70" s="28" t="s">
        <v>140</v>
      </c>
      <c r="C70" s="29"/>
      <c r="D70" s="29"/>
      <c r="E70" s="29"/>
      <c r="F70" s="29"/>
      <c r="G70" s="40">
        <f>SUM(F71:F73)</f>
        <v>0</v>
      </c>
    </row>
    <row r="71" spans="1:7" ht="27" customHeight="1" x14ac:dyDescent="0.3">
      <c r="A71" s="19">
        <v>12.1</v>
      </c>
      <c r="B71" s="60" t="s">
        <v>141</v>
      </c>
      <c r="C71" s="32">
        <v>1</v>
      </c>
      <c r="D71" s="70" t="s">
        <v>7</v>
      </c>
      <c r="E71" s="36"/>
      <c r="F71" s="43">
        <f t="shared" ref="F71:F73" si="7">C71*E71</f>
        <v>0</v>
      </c>
      <c r="G71" s="25"/>
    </row>
    <row r="72" spans="1:7" ht="27" customHeight="1" x14ac:dyDescent="0.3">
      <c r="A72" s="19">
        <v>12.2</v>
      </c>
      <c r="B72" s="60" t="s">
        <v>142</v>
      </c>
      <c r="C72" s="32">
        <v>1</v>
      </c>
      <c r="D72" s="70" t="s">
        <v>7</v>
      </c>
      <c r="E72" s="36"/>
      <c r="F72" s="43">
        <f t="shared" si="7"/>
        <v>0</v>
      </c>
      <c r="G72" s="25"/>
    </row>
    <row r="73" spans="1:7" ht="31.2" customHeight="1" x14ac:dyDescent="0.3">
      <c r="A73" s="19">
        <v>12.3</v>
      </c>
      <c r="B73" s="60" t="s">
        <v>143</v>
      </c>
      <c r="C73" s="32">
        <v>6</v>
      </c>
      <c r="D73" s="70" t="s">
        <v>7</v>
      </c>
      <c r="E73" s="36"/>
      <c r="F73" s="43">
        <f t="shared" si="7"/>
        <v>0</v>
      </c>
      <c r="G73" s="25"/>
    </row>
    <row r="74" spans="1:7" ht="15.6" x14ac:dyDescent="0.3">
      <c r="A74" s="155"/>
      <c r="B74" s="156"/>
      <c r="C74" s="157"/>
      <c r="D74" s="158"/>
      <c r="E74" s="159"/>
      <c r="F74" s="160"/>
      <c r="G74" s="45"/>
    </row>
    <row r="75" spans="1:7" ht="21.6" customHeight="1" x14ac:dyDescent="0.3">
      <c r="A75" s="161"/>
      <c r="B75" s="162" t="s">
        <v>72</v>
      </c>
      <c r="C75" s="163"/>
      <c r="D75" s="163"/>
      <c r="E75" s="164"/>
      <c r="F75" s="164"/>
      <c r="G75" s="165">
        <f>SUM(G8:G74)</f>
        <v>0</v>
      </c>
    </row>
    <row r="76" spans="1:7" ht="21.6" customHeight="1" x14ac:dyDescent="0.3">
      <c r="A76" s="103"/>
      <c r="B76" s="104" t="s">
        <v>73</v>
      </c>
      <c r="C76" s="166">
        <v>0.1</v>
      </c>
      <c r="D76" s="106"/>
      <c r="E76" s="167">
        <f>G75</f>
        <v>0</v>
      </c>
      <c r="F76" s="168"/>
      <c r="G76" s="109">
        <f>+$G$75*C76</f>
        <v>0</v>
      </c>
    </row>
    <row r="77" spans="1:7" ht="21.6" customHeight="1" x14ac:dyDescent="0.3">
      <c r="A77" s="110"/>
      <c r="B77" s="111" t="s">
        <v>74</v>
      </c>
      <c r="C77" s="169">
        <v>0.04</v>
      </c>
      <c r="D77" s="113"/>
      <c r="E77" s="114">
        <f>E76</f>
        <v>0</v>
      </c>
      <c r="F77" s="114"/>
      <c r="G77" s="109">
        <f t="shared" ref="G77:G81" si="8">+$G$75*C77</f>
        <v>0</v>
      </c>
    </row>
    <row r="78" spans="1:7" ht="21.6" customHeight="1" x14ac:dyDescent="0.3">
      <c r="A78" s="110"/>
      <c r="B78" s="111" t="s">
        <v>75</v>
      </c>
      <c r="C78" s="169">
        <v>0.04</v>
      </c>
      <c r="D78" s="113"/>
      <c r="E78" s="114">
        <f>E77</f>
        <v>0</v>
      </c>
      <c r="F78" s="114"/>
      <c r="G78" s="109">
        <f t="shared" si="8"/>
        <v>0</v>
      </c>
    </row>
    <row r="79" spans="1:7" ht="21.6" customHeight="1" x14ac:dyDescent="0.3">
      <c r="A79" s="110"/>
      <c r="B79" s="111" t="s">
        <v>76</v>
      </c>
      <c r="C79" s="169">
        <v>0.03</v>
      </c>
      <c r="D79" s="113"/>
      <c r="E79" s="114">
        <f>E78</f>
        <v>0</v>
      </c>
      <c r="F79" s="114"/>
      <c r="G79" s="109">
        <f t="shared" si="8"/>
        <v>0</v>
      </c>
    </row>
    <row r="80" spans="1:7" ht="21.6" customHeight="1" x14ac:dyDescent="0.3">
      <c r="A80" s="110"/>
      <c r="B80" s="111" t="s">
        <v>144</v>
      </c>
      <c r="C80" s="169">
        <v>0.01</v>
      </c>
      <c r="D80" s="113"/>
      <c r="E80" s="114">
        <f>E79</f>
        <v>0</v>
      </c>
      <c r="F80" s="114"/>
      <c r="G80" s="109">
        <f t="shared" si="8"/>
        <v>0</v>
      </c>
    </row>
    <row r="81" spans="1:7" ht="21.6" customHeight="1" x14ac:dyDescent="0.3">
      <c r="A81" s="110"/>
      <c r="B81" s="111" t="s">
        <v>78</v>
      </c>
      <c r="C81" s="112">
        <v>1E-3</v>
      </c>
      <c r="D81" s="113"/>
      <c r="E81" s="114">
        <f>E80</f>
        <v>0</v>
      </c>
      <c r="F81" s="114"/>
      <c r="G81" s="109">
        <f t="shared" si="8"/>
        <v>0</v>
      </c>
    </row>
    <row r="82" spans="1:7" ht="21.6" customHeight="1" thickBot="1" x14ac:dyDescent="0.35">
      <c r="A82" s="110"/>
      <c r="B82" s="111" t="s">
        <v>79</v>
      </c>
      <c r="C82" s="169">
        <v>0.18</v>
      </c>
      <c r="D82" s="113"/>
      <c r="E82" s="114">
        <f>G76</f>
        <v>0</v>
      </c>
      <c r="F82" s="114"/>
      <c r="G82" s="115">
        <f>+G76*C82</f>
        <v>0</v>
      </c>
    </row>
    <row r="83" spans="1:7" ht="21.6" customHeight="1" thickBot="1" x14ac:dyDescent="0.35">
      <c r="A83" s="116"/>
      <c r="B83" s="117" t="s">
        <v>80</v>
      </c>
      <c r="C83" s="118"/>
      <c r="D83" s="118"/>
      <c r="E83" s="119"/>
      <c r="F83" s="101"/>
      <c r="G83" s="102">
        <f t="shared" ref="G83" si="9">SUM(G76:G82)</f>
        <v>0</v>
      </c>
    </row>
    <row r="84" spans="1:7" ht="21.6" customHeight="1" thickBot="1" x14ac:dyDescent="0.35">
      <c r="A84" s="120"/>
      <c r="B84" s="121" t="s">
        <v>81</v>
      </c>
      <c r="C84" s="121"/>
      <c r="D84" s="121"/>
      <c r="E84" s="122"/>
      <c r="F84" s="123"/>
      <c r="G84" s="124">
        <f t="shared" ref="G84" si="10">+G75+G83</f>
        <v>0</v>
      </c>
    </row>
    <row r="85" spans="1:7" ht="20.399999999999999" x14ac:dyDescent="0.35">
      <c r="A85" s="125"/>
      <c r="B85" s="129"/>
      <c r="C85" s="127"/>
      <c r="D85" s="127"/>
      <c r="E85" s="127"/>
      <c r="F85" s="128"/>
    </row>
    <row r="86" spans="1:7" ht="18" x14ac:dyDescent="0.35">
      <c r="A86" s="125"/>
      <c r="B86" s="127"/>
      <c r="C86" s="127"/>
      <c r="D86" s="127"/>
      <c r="E86" s="127"/>
      <c r="F86" s="130"/>
    </row>
    <row r="87" spans="1:7" ht="18" x14ac:dyDescent="0.35">
      <c r="A87" s="125"/>
      <c r="B87" s="131"/>
      <c r="C87" s="127"/>
      <c r="D87" s="127"/>
      <c r="E87" s="68"/>
      <c r="F87" s="68"/>
    </row>
    <row r="88" spans="1:7" ht="18" x14ac:dyDescent="0.35">
      <c r="A88" s="125"/>
      <c r="B88" s="132"/>
      <c r="C88" s="127"/>
      <c r="D88" s="127"/>
      <c r="E88" s="133"/>
      <c r="F88" s="133"/>
    </row>
    <row r="89" spans="1:7" ht="18" x14ac:dyDescent="0.35">
      <c r="A89" s="134"/>
      <c r="B89" s="132"/>
      <c r="C89" s="127"/>
      <c r="D89" s="127"/>
      <c r="E89" s="133"/>
      <c r="F89" s="133"/>
    </row>
    <row r="90" spans="1:7" ht="21.6" x14ac:dyDescent="0.45">
      <c r="B90" s="129"/>
      <c r="C90" s="138"/>
      <c r="D90" s="138"/>
      <c r="E90" s="139"/>
      <c r="F90" s="138"/>
    </row>
    <row r="91" spans="1:7" x14ac:dyDescent="0.3">
      <c r="E91" s="140"/>
      <c r="F91" s="140"/>
      <c r="G91" s="140"/>
    </row>
    <row r="92" spans="1:7" ht="19.8" x14ac:dyDescent="0.45">
      <c r="C92" s="138"/>
      <c r="D92" s="138"/>
      <c r="E92" s="141"/>
      <c r="F92" s="141"/>
      <c r="G92" s="141"/>
    </row>
    <row r="93" spans="1:7" ht="19.8" x14ac:dyDescent="0.45">
      <c r="C93" s="138"/>
      <c r="D93" s="138"/>
      <c r="E93" s="141"/>
      <c r="F93" s="141"/>
      <c r="G93" s="141"/>
    </row>
  </sheetData>
  <mergeCells count="35">
    <mergeCell ref="E88:F88"/>
    <mergeCell ref="E89:F89"/>
    <mergeCell ref="E91:G91"/>
    <mergeCell ref="E92:G92"/>
    <mergeCell ref="E93:G93"/>
    <mergeCell ref="E78:F78"/>
    <mergeCell ref="E79:F79"/>
    <mergeCell ref="E80:F80"/>
    <mergeCell ref="E81:F81"/>
    <mergeCell ref="E82:F82"/>
    <mergeCell ref="E87:F87"/>
    <mergeCell ref="A56:G56"/>
    <mergeCell ref="B57:F57"/>
    <mergeCell ref="B60:F60"/>
    <mergeCell ref="B70:F70"/>
    <mergeCell ref="E76:F76"/>
    <mergeCell ref="E77:F77"/>
    <mergeCell ref="A28:G28"/>
    <mergeCell ref="B29:F29"/>
    <mergeCell ref="A41:G41"/>
    <mergeCell ref="B42:F42"/>
    <mergeCell ref="A52:G52"/>
    <mergeCell ref="B53:F53"/>
    <mergeCell ref="B13:F13"/>
    <mergeCell ref="A16:G16"/>
    <mergeCell ref="B17:F17"/>
    <mergeCell ref="A19:G19"/>
    <mergeCell ref="B20:F20"/>
    <mergeCell ref="A22:G22"/>
    <mergeCell ref="A1:G1"/>
    <mergeCell ref="A2:G2"/>
    <mergeCell ref="A3:G3"/>
    <mergeCell ref="A4:G4"/>
    <mergeCell ref="B8:F8"/>
    <mergeCell ref="A12:G12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2" manualBreakCount="2">
    <brk id="38" max="6" man="1"/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pueblo viejo azua</vt:lpstr>
      <vt:lpstr>el rosario</vt:lpstr>
      <vt:lpstr>tabara arriba</vt:lpstr>
      <vt:lpstr>bani</vt:lpstr>
      <vt:lpstr>bani!Área_de_impresión</vt:lpstr>
      <vt:lpstr>'el rosario'!Área_de_impresión</vt:lpstr>
      <vt:lpstr>'pueblo viejo azua'!Área_de_impresión</vt:lpstr>
      <vt:lpstr>'tabara arriba'!Área_de_impresión</vt:lpstr>
      <vt:lpstr>bani!Títulos_a_imprimir</vt:lpstr>
      <vt:lpstr>'el rosario'!Títulos_a_imprimir</vt:lpstr>
      <vt:lpstr>'pueblo viejo azua'!Títulos_a_imprimir</vt:lpstr>
      <vt:lpstr>'tabara arriba'!Títulos_a_imprimir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peguero martinez</dc:creator>
  <cp:lastModifiedBy>jose manuel peguero martinez</cp:lastModifiedBy>
  <dcterms:created xsi:type="dcterms:W3CDTF">2023-01-13T17:08:24Z</dcterms:created>
  <dcterms:modified xsi:type="dcterms:W3CDTF">2023-01-13T17:19:52Z</dcterms:modified>
</cp:coreProperties>
</file>