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\2023\CEED-CP-2022-0001 (REMODELACIONES)\"/>
    </mc:Choice>
  </mc:AlternateContent>
  <bookViews>
    <workbookView xWindow="0" yWindow="0" windowWidth="23040" windowHeight="8904"/>
  </bookViews>
  <sheets>
    <sheet name="los rios" sheetId="1" r:id="rId1"/>
    <sheet name="salinas" sheetId="2" r:id="rId2"/>
    <sheet name="fundac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2">fundacion!$A$1:$G$91</definedName>
    <definedName name="_xlnm.Print_Area" localSheetId="0">'los rios'!$A$1:$L$74</definedName>
    <definedName name="_xlnm.Print_Area" localSheetId="1">salinas!$A$1:$G$93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[4]Ana!#REF!</definedName>
    <definedName name="BAÑERAHFCOL">[4]Ana!#REF!</definedName>
    <definedName name="BAÑERALIV">[4]Ana!#REF!</definedName>
    <definedName name="BIDETBCO">[4]Ana!#REF!</definedName>
    <definedName name="BIDETBCOPVC">#REF!</definedName>
    <definedName name="BIDETCOL">[4]Ana!#REF!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[4]Ana!$M$452</definedName>
    <definedName name="FECHACREACION">#REF!</definedName>
    <definedName name="GAS">[4]Ins!$E$434</definedName>
    <definedName name="GASOLINA">[5]Ins!$E$434</definedName>
    <definedName name="JAGS">#REF!</definedName>
    <definedName name="MOJO">[6]MOJornal!$A$7</definedName>
    <definedName name="PLIGADORA2">[4]Herram!$E$26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[4]Herram!$E$152</definedName>
    <definedName name="RNCARQSA">#REF!</definedName>
    <definedName name="RNCJAGS">#REF!</definedName>
    <definedName name="TELJAGS">#REF!</definedName>
    <definedName name="_xlnm.Print_Titles" localSheetId="2">fundacion!$1:$7</definedName>
    <definedName name="_xlnm.Print_Titles" localSheetId="0">'los rios'!$1:$7</definedName>
    <definedName name="_xlnm.Print_Titles" localSheetId="1">salinas!$1:$7</definedName>
    <definedName name="USOSMADERA">#REF!</definedName>
    <definedName name="VENT2SDR41">[4]Ana!#REF!</definedName>
    <definedName name="VENT3SDR41">[4]Ana!#REF!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3" l="1"/>
  <c r="F70" i="3"/>
  <c r="G69" i="3" s="1"/>
  <c r="C70" i="3"/>
  <c r="F67" i="3"/>
  <c r="F66" i="3"/>
  <c r="F65" i="3"/>
  <c r="F64" i="3"/>
  <c r="F63" i="3"/>
  <c r="F62" i="3"/>
  <c r="F61" i="3"/>
  <c r="G60" i="3" s="1"/>
  <c r="F58" i="3"/>
  <c r="G57" i="3" s="1"/>
  <c r="C55" i="3"/>
  <c r="F55" i="3" s="1"/>
  <c r="C54" i="3"/>
  <c r="F54" i="3" s="1"/>
  <c r="G53" i="3" s="1"/>
  <c r="F51" i="3"/>
  <c r="F50" i="3"/>
  <c r="C49" i="3"/>
  <c r="F49" i="3" s="1"/>
  <c r="F48" i="3"/>
  <c r="F47" i="3"/>
  <c r="F46" i="3"/>
  <c r="F45" i="3"/>
  <c r="F44" i="3"/>
  <c r="F41" i="3"/>
  <c r="F40" i="3"/>
  <c r="F39" i="3"/>
  <c r="F38" i="3"/>
  <c r="F37" i="3"/>
  <c r="G31" i="3" s="1"/>
  <c r="F36" i="3"/>
  <c r="F35" i="3"/>
  <c r="F34" i="3"/>
  <c r="F33" i="3"/>
  <c r="F32" i="3"/>
  <c r="C29" i="3"/>
  <c r="F29" i="3" s="1"/>
  <c r="C28" i="3"/>
  <c r="F28" i="3" s="1"/>
  <c r="F27" i="3"/>
  <c r="C27" i="3"/>
  <c r="C26" i="3"/>
  <c r="F26" i="3" s="1"/>
  <c r="C25" i="3"/>
  <c r="F25" i="3" s="1"/>
  <c r="C22" i="3"/>
  <c r="F22" i="3" s="1"/>
  <c r="G21" i="3" s="1"/>
  <c r="C19" i="3"/>
  <c r="F19" i="3" s="1"/>
  <c r="C18" i="3"/>
  <c r="F18" i="3" s="1"/>
  <c r="G17" i="3" s="1"/>
  <c r="C15" i="3"/>
  <c r="C14" i="3"/>
  <c r="F14" i="3" s="1"/>
  <c r="C11" i="3"/>
  <c r="F11" i="3" s="1"/>
  <c r="C10" i="3"/>
  <c r="F10" i="3" s="1"/>
  <c r="G8" i="3" s="1"/>
  <c r="F9" i="3"/>
  <c r="C9" i="3"/>
  <c r="F74" i="2"/>
  <c r="G70" i="2" s="1"/>
  <c r="F73" i="2"/>
  <c r="F72" i="2"/>
  <c r="F71" i="2"/>
  <c r="C71" i="2"/>
  <c r="F69" i="2"/>
  <c r="C68" i="2"/>
  <c r="F68" i="2" s="1"/>
  <c r="G67" i="2" s="1"/>
  <c r="F65" i="2"/>
  <c r="F64" i="2"/>
  <c r="F63" i="2"/>
  <c r="F62" i="2"/>
  <c r="F61" i="2"/>
  <c r="F60" i="2"/>
  <c r="F59" i="2"/>
  <c r="G58" i="2" s="1"/>
  <c r="F56" i="2"/>
  <c r="G55" i="2"/>
  <c r="C53" i="2"/>
  <c r="F53" i="2" s="1"/>
  <c r="C52" i="2"/>
  <c r="F52" i="2" s="1"/>
  <c r="G51" i="2" s="1"/>
  <c r="F49" i="2"/>
  <c r="F48" i="2"/>
  <c r="F47" i="2"/>
  <c r="C47" i="2"/>
  <c r="F46" i="2"/>
  <c r="F45" i="2"/>
  <c r="F44" i="2"/>
  <c r="F43" i="2"/>
  <c r="G41" i="2" s="1"/>
  <c r="F42" i="2"/>
  <c r="F39" i="2"/>
  <c r="F38" i="2"/>
  <c r="F37" i="2"/>
  <c r="F36" i="2"/>
  <c r="F35" i="2"/>
  <c r="F34" i="2"/>
  <c r="G29" i="2" s="1"/>
  <c r="F33" i="2"/>
  <c r="F32" i="2"/>
  <c r="F31" i="2"/>
  <c r="F30" i="2"/>
  <c r="C27" i="2"/>
  <c r="F27" i="2" s="1"/>
  <c r="F26" i="2"/>
  <c r="C26" i="2"/>
  <c r="C25" i="2"/>
  <c r="F25" i="2" s="1"/>
  <c r="C24" i="2"/>
  <c r="F24" i="2" s="1"/>
  <c r="G23" i="2" s="1"/>
  <c r="C21" i="2"/>
  <c r="F21" i="2" s="1"/>
  <c r="G20" i="2" s="1"/>
  <c r="C18" i="2"/>
  <c r="F18" i="2" s="1"/>
  <c r="C17" i="2"/>
  <c r="F17" i="2" s="1"/>
  <c r="G16" i="2" s="1"/>
  <c r="C14" i="2"/>
  <c r="F14" i="2" s="1"/>
  <c r="C13" i="2"/>
  <c r="F13" i="2" s="1"/>
  <c r="G12" i="2" s="1"/>
  <c r="C10" i="2"/>
  <c r="F10" i="2" s="1"/>
  <c r="C9" i="2"/>
  <c r="F9" i="2" s="1"/>
  <c r="G8" i="2" s="1"/>
  <c r="L52" i="1"/>
  <c r="F51" i="1"/>
  <c r="H51" i="1" s="1"/>
  <c r="F50" i="1"/>
  <c r="F49" i="1"/>
  <c r="G45" i="1" s="1"/>
  <c r="F48" i="1"/>
  <c r="H48" i="1" s="1"/>
  <c r="H47" i="1"/>
  <c r="F47" i="1"/>
  <c r="C46" i="1"/>
  <c r="F46" i="1" s="1"/>
  <c r="W45" i="1"/>
  <c r="C43" i="1"/>
  <c r="F43" i="1" s="1"/>
  <c r="G40" i="1" s="1"/>
  <c r="F42" i="1"/>
  <c r="C42" i="1"/>
  <c r="F41" i="1"/>
  <c r="F38" i="1"/>
  <c r="G37" i="1" s="1"/>
  <c r="F35" i="1"/>
  <c r="I35" i="1" s="1"/>
  <c r="F34" i="1"/>
  <c r="F33" i="1"/>
  <c r="I33" i="1" s="1"/>
  <c r="F32" i="1"/>
  <c r="I32" i="1" s="1"/>
  <c r="F31" i="1"/>
  <c r="I31" i="1" s="1"/>
  <c r="I30" i="1"/>
  <c r="F30" i="1"/>
  <c r="F29" i="1"/>
  <c r="I29" i="1" s="1"/>
  <c r="J26" i="1"/>
  <c r="F26" i="1"/>
  <c r="F25" i="1"/>
  <c r="J25" i="1" s="1"/>
  <c r="F24" i="1"/>
  <c r="F23" i="1"/>
  <c r="F22" i="1"/>
  <c r="J22" i="1" s="1"/>
  <c r="J21" i="1"/>
  <c r="F21" i="1"/>
  <c r="H18" i="1"/>
  <c r="F18" i="1"/>
  <c r="F17" i="1"/>
  <c r="G16" i="1"/>
  <c r="F14" i="1"/>
  <c r="H14" i="1" s="1"/>
  <c r="C13" i="1"/>
  <c r="F13" i="1" s="1"/>
  <c r="F10" i="1"/>
  <c r="H10" i="1" s="1"/>
  <c r="F9" i="1"/>
  <c r="G8" i="1"/>
  <c r="G75" i="2" l="1"/>
  <c r="I52" i="1"/>
  <c r="J52" i="1"/>
  <c r="G43" i="3"/>
  <c r="H13" i="1"/>
  <c r="H52" i="1" s="1"/>
  <c r="G12" i="1"/>
  <c r="F15" i="3"/>
  <c r="G13" i="3" s="1"/>
  <c r="G73" i="3" s="1"/>
  <c r="G24" i="3"/>
  <c r="K38" i="1"/>
  <c r="K52" i="1" s="1"/>
  <c r="G28" i="1"/>
  <c r="G52" i="1" s="1"/>
  <c r="H49" i="1"/>
  <c r="G20" i="1"/>
  <c r="H57" i="1" l="1"/>
  <c r="H53" i="1"/>
  <c r="H55" i="1"/>
  <c r="H54" i="1"/>
  <c r="H56" i="1"/>
  <c r="H58" i="1"/>
  <c r="G58" i="1"/>
  <c r="G54" i="1"/>
  <c r="G57" i="1"/>
  <c r="G55" i="1"/>
  <c r="G53" i="1"/>
  <c r="E53" i="1"/>
  <c r="E54" i="1" s="1"/>
  <c r="E55" i="1" s="1"/>
  <c r="E56" i="1" s="1"/>
  <c r="E57" i="1" s="1"/>
  <c r="E58" i="1" s="1"/>
  <c r="G56" i="1"/>
  <c r="G77" i="3"/>
  <c r="G76" i="3"/>
  <c r="G79" i="3"/>
  <c r="G75" i="3"/>
  <c r="G78" i="3"/>
  <c r="G74" i="3"/>
  <c r="E74" i="3"/>
  <c r="E75" i="3" s="1"/>
  <c r="E76" i="3" s="1"/>
  <c r="E77" i="3" s="1"/>
  <c r="E78" i="3" s="1"/>
  <c r="E79" i="3" s="1"/>
  <c r="K54" i="1"/>
  <c r="L54" i="1" s="1"/>
  <c r="K55" i="1"/>
  <c r="L55" i="1" s="1"/>
  <c r="K58" i="1"/>
  <c r="L58" i="1" s="1"/>
  <c r="K56" i="1"/>
  <c r="L56" i="1" s="1"/>
  <c r="K53" i="1"/>
  <c r="K57" i="1"/>
  <c r="L57" i="1" s="1"/>
  <c r="I57" i="1"/>
  <c r="I58" i="1"/>
  <c r="I53" i="1"/>
  <c r="I54" i="1"/>
  <c r="I55" i="1"/>
  <c r="I56" i="1"/>
  <c r="J53" i="1"/>
  <c r="J57" i="1"/>
  <c r="J58" i="1"/>
  <c r="J54" i="1"/>
  <c r="J55" i="1"/>
  <c r="J56" i="1"/>
  <c r="G81" i="2"/>
  <c r="G76" i="2"/>
  <c r="G80" i="2"/>
  <c r="G79" i="2"/>
  <c r="G78" i="2"/>
  <c r="G77" i="2"/>
  <c r="G82" i="2" l="1"/>
  <c r="G83" i="2"/>
  <c r="G84" i="2" s="1"/>
  <c r="J59" i="1"/>
  <c r="J60" i="1" s="1"/>
  <c r="J61" i="1" s="1"/>
  <c r="G80" i="3"/>
  <c r="G81" i="3" s="1"/>
  <c r="G82" i="3" s="1"/>
  <c r="E80" i="3"/>
  <c r="G59" i="1"/>
  <c r="G60" i="1" s="1"/>
  <c r="G61" i="1" s="1"/>
  <c r="E59" i="1"/>
  <c r="L53" i="1"/>
  <c r="K59" i="1"/>
  <c r="K60" i="1" s="1"/>
  <c r="K61" i="1" s="1"/>
  <c r="H59" i="1"/>
  <c r="H60" i="1"/>
  <c r="H61" i="1" s="1"/>
  <c r="I59" i="1"/>
  <c r="I60" i="1" s="1"/>
  <c r="I61" i="1" s="1"/>
  <c r="L60" i="1" l="1"/>
  <c r="L61" i="1" s="1"/>
  <c r="L59" i="1"/>
</calcChain>
</file>

<file path=xl/sharedStrings.xml><?xml version="1.0" encoding="utf-8"?>
<sst xmlns="http://schemas.openxmlformats.org/spreadsheetml/2006/main" count="371" uniqueCount="145">
  <si>
    <t xml:space="preserve">COMEDORES ECONOMICOS DEL ESTADO </t>
  </si>
  <si>
    <t xml:space="preserve">HABILITACION  COMEDOR DE LOS RIOS </t>
  </si>
  <si>
    <t>PROVINCIA BAHORUCO , REPUBLICA DOMINICANA</t>
  </si>
  <si>
    <t>ESTIMADO DE COSTO</t>
  </si>
  <si>
    <t>NO.</t>
  </si>
  <si>
    <t>PARTIDA</t>
  </si>
  <si>
    <t>CANT.</t>
  </si>
  <si>
    <t>UD</t>
  </si>
  <si>
    <t>P.U</t>
  </si>
  <si>
    <t>VALOR</t>
  </si>
  <si>
    <t>SUB-TOTAL</t>
  </si>
  <si>
    <t>HABILITACION DEL LOCAL</t>
  </si>
  <si>
    <t>HABILITACION DE COCINA</t>
  </si>
  <si>
    <t>OBRA GRIS</t>
  </si>
  <si>
    <t>ELECTRICA</t>
  </si>
  <si>
    <t>SANITARIA</t>
  </si>
  <si>
    <t>AREA DE COCINA</t>
  </si>
  <si>
    <t>UTENSILIOS</t>
  </si>
  <si>
    <t>I</t>
  </si>
  <si>
    <t>DEMOLICIONES</t>
  </si>
  <si>
    <t>Apertura de hueco para puerta 1.1x2.10</t>
  </si>
  <si>
    <t>Apertura de hueco para ducto de extactor 0.50 x 0.50</t>
  </si>
  <si>
    <t>II</t>
  </si>
  <si>
    <t xml:space="preserve">Hormigón </t>
  </si>
  <si>
    <t>Hormigón zapatas de muro de 15 para lavadero de ollas</t>
  </si>
  <si>
    <t>M3</t>
  </si>
  <si>
    <t xml:space="preserve">Torta de Piso e=0.15  hormigón. Para fondo de lavadero de ollas </t>
  </si>
  <si>
    <t>PA</t>
  </si>
  <si>
    <t>III</t>
  </si>
  <si>
    <t>Puertas, Ventanas y techos</t>
  </si>
  <si>
    <t>Portones enrollables  de 3x2.8</t>
  </si>
  <si>
    <t>Puerta  en polimetal de 1,1 x 2.10  CON LLAVIN</t>
  </si>
  <si>
    <t>IV</t>
  </si>
  <si>
    <t>Sanitaria y aguas servidas</t>
  </si>
  <si>
    <t xml:space="preserve">Excavación zanjas para colocación de tuberias Aguas Servidas de fregadero </t>
  </si>
  <si>
    <t>Bomba Mayer 1HP</t>
  </si>
  <si>
    <t>Tinacos 500Gls con instalacion</t>
  </si>
  <si>
    <t xml:space="preserve">Trampa de grasa </t>
  </si>
  <si>
    <t>Fregadero Inclinado para Ollas de 0.60 mts. de alto con dos desagues de fondo y 3 llaves de chorro (2,5x0,6 m)</t>
  </si>
  <si>
    <t>ML</t>
  </si>
  <si>
    <t>Mano de obra</t>
  </si>
  <si>
    <t>P.A</t>
  </si>
  <si>
    <t>V</t>
  </si>
  <si>
    <t xml:space="preserve">Electricidad </t>
  </si>
  <si>
    <t xml:space="preserve">Lámpara en cocina </t>
  </si>
  <si>
    <t>Lámpara 2 x 2 para distribucion y reparto</t>
  </si>
  <si>
    <t xml:space="preserve">Iluminación de almacen, baño, lavado </t>
  </si>
  <si>
    <t>Lámparas exterior</t>
  </si>
  <si>
    <t>Suministro e Instalación de abanicos de Techo</t>
  </si>
  <si>
    <t xml:space="preserve">Salida de  Abanicos de techo </t>
  </si>
  <si>
    <t>Mano de obra eléctrica y materiales para distribucción, INCLUYE TOMA CORRIENTE, INTERRUPTOR.</t>
  </si>
  <si>
    <t>VI</t>
  </si>
  <si>
    <t>Equipamiento Cocina</t>
  </si>
  <si>
    <t>Suministro e Instalación campana con ductos y de Extracor Semi-Industrial Monofasico, de 20 " con Ventana</t>
  </si>
  <si>
    <t>VII</t>
  </si>
  <si>
    <t>Pintura</t>
  </si>
  <si>
    <t>Pintura Acílica en techo Blanco 00</t>
  </si>
  <si>
    <t>M2</t>
  </si>
  <si>
    <t xml:space="preserve">Pintura Acrílica  pared en  interior </t>
  </si>
  <si>
    <t>Pintura Acrílica en exterior</t>
  </si>
  <si>
    <t>VIII</t>
  </si>
  <si>
    <t>Miselaneos</t>
  </si>
  <si>
    <t xml:space="preserve">Calzada Perimetral </t>
  </si>
  <si>
    <t>Bote de Escombros</t>
  </si>
  <si>
    <t>Viajes</t>
  </si>
  <si>
    <t>Limpieza Contínua y Final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</si>
  <si>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</si>
  <si>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Meseta en Granito incluye muros de soporte</t>
  </si>
  <si>
    <t>m2</t>
  </si>
  <si>
    <t>Letrero acrílico</t>
  </si>
  <si>
    <t xml:space="preserve">Sub-Total general </t>
  </si>
  <si>
    <t>Dirección Técnica</t>
  </si>
  <si>
    <t>Seguro y Fianza</t>
  </si>
  <si>
    <t>Transporte</t>
  </si>
  <si>
    <t>Gastos Admisnitrativos</t>
  </si>
  <si>
    <t xml:space="preserve">Ley Fondo Pensiones y Jubilicaiones </t>
  </si>
  <si>
    <t>CODIA</t>
  </si>
  <si>
    <t>ITBIS</t>
  </si>
  <si>
    <t>Sub-Total Gastos Indirectos</t>
  </si>
  <si>
    <t xml:space="preserve">Total General </t>
  </si>
  <si>
    <t>__________________________________</t>
  </si>
  <si>
    <t>Ing. Jeudy Rubio</t>
  </si>
  <si>
    <t>Supervisor de Obras</t>
  </si>
  <si>
    <t>HABILITACION  LOCAL PARA COMEDOR SALINAS (BARAHONA)</t>
  </si>
  <si>
    <t>PROVINCIA INDEPENDENCIA , REPUBLICA DOMINICANA</t>
  </si>
  <si>
    <t xml:space="preserve">Apertura de hueco para puerta en el almacen </t>
  </si>
  <si>
    <t xml:space="preserve">Apertura de hueco para ventanas </t>
  </si>
  <si>
    <t>Movimiento de Tierra</t>
  </si>
  <si>
    <t xml:space="preserve">Excavación para muros de 15 cms </t>
  </si>
  <si>
    <t xml:space="preserve">Relleno de resposición </t>
  </si>
  <si>
    <t>º</t>
  </si>
  <si>
    <t>Hormigón para zapata de muros de 15cms</t>
  </si>
  <si>
    <t>Hormigón simple para construccion de calzada lateral derecha, posterior y frontal</t>
  </si>
  <si>
    <t>Muros de Block</t>
  </si>
  <si>
    <t xml:space="preserve">Muros de blokc de 15 </t>
  </si>
  <si>
    <t xml:space="preserve">Terminaciones </t>
  </si>
  <si>
    <t xml:space="preserve">Pañete Exterior </t>
  </si>
  <si>
    <t xml:space="preserve">Pañete Interior </t>
  </si>
  <si>
    <t xml:space="preserve">Cantos </t>
  </si>
  <si>
    <t>mochetas</t>
  </si>
  <si>
    <t>Excavación zanjas para colocación de tuberias Aguas Servidas de fregadero y rejillas de piso</t>
  </si>
  <si>
    <t>Suministro e instalacion de Inodoro con Sus salidas</t>
  </si>
  <si>
    <t xml:space="preserve">Sumistro e Instalación de lavamanos </t>
  </si>
  <si>
    <t xml:space="preserve">Suministro e Instalación de rejillas de piso </t>
  </si>
  <si>
    <t>Registros sanitarios 0.60 x 06.0.</t>
  </si>
  <si>
    <t>Mano de obra, incluye la revisión de la sanitari existente incluye construccion de filtrante</t>
  </si>
  <si>
    <t>6.10.</t>
  </si>
  <si>
    <t xml:space="preserve">Lampara en cocina </t>
  </si>
  <si>
    <t>Lampara 2 x 2 para area de lavado y preparación</t>
  </si>
  <si>
    <t xml:space="preserve">Iluminación de almacen, </t>
  </si>
  <si>
    <t xml:space="preserve">Iluminación Oficina Encargada, baños, </t>
  </si>
  <si>
    <t>Lamparas exterior</t>
  </si>
  <si>
    <t>Salida para luz Cenital</t>
  </si>
  <si>
    <t>Salida para Interruptor Simple</t>
  </si>
  <si>
    <t xml:space="preserve">Salida para Interruptor doble </t>
  </si>
  <si>
    <t xml:space="preserve">Pintura Acrilica  pared en  interior </t>
  </si>
  <si>
    <t>Pintura Acrilica en exterior</t>
  </si>
  <si>
    <t>IX</t>
  </si>
  <si>
    <t>Suministro e Instalacion de 1 campanas de 96" y extractor semi- industrial</t>
  </si>
  <si>
    <t>X</t>
  </si>
  <si>
    <t>Limpieza Continua y Final</t>
  </si>
  <si>
    <t>Asta de bandera en tubos en acero ioxidable  20 pie de altura ( incluye base Horm.),.</t>
  </si>
  <si>
    <t>Tarja en Bronce, incluye muro base</t>
  </si>
  <si>
    <r>
      <t>Tramera en metal en Almacen.</t>
    </r>
    <r>
      <rPr>
        <sz val="14"/>
        <color theme="1"/>
        <rFont val="Comic Sans MS"/>
        <family val="4"/>
      </rPr>
      <t xml:space="preserve">. </t>
    </r>
  </si>
  <si>
    <t>XI</t>
  </si>
  <si>
    <t>Revestimientos</t>
  </si>
  <si>
    <t xml:space="preserve">revestimientos ceramicas en banos </t>
  </si>
  <si>
    <t>XIII</t>
  </si>
  <si>
    <t>Puertas y Ventanas</t>
  </si>
  <si>
    <t>Puertas Polimetal de 0.90 x 2.10</t>
  </si>
  <si>
    <t>puerta polimetal de 0.70 x 2.10</t>
  </si>
  <si>
    <t>mantenimiento puertas enrollables</t>
  </si>
  <si>
    <t>ventanas en cristal de 1.40 x1.40 incluye protector</t>
  </si>
  <si>
    <t xml:space="preserve">ley Fondo Pensiones y Jubilicaiones </t>
  </si>
  <si>
    <t>HABILITACION  LOCAL PARA COMEDOR FUNDACION</t>
  </si>
  <si>
    <t>PROVINCIA BARAHONA, REPUBLICA DOMINICANA</t>
  </si>
  <si>
    <t>Apertura de hueco para puertas</t>
  </si>
  <si>
    <t>Apertura de hueco ventanas</t>
  </si>
  <si>
    <t>Demolicion de muro en pared</t>
  </si>
  <si>
    <t>Hormigón simple para construccion de calzada en la parte posterior area lavaderos y cisterna</t>
  </si>
  <si>
    <t>impermeabilizante de techo</t>
  </si>
  <si>
    <t>revestimiento en baño</t>
  </si>
  <si>
    <t>Mano de obra, incluye la revisión de la sanitari existente</t>
  </si>
  <si>
    <t>Suministro e Instalacion de 2 campanas de 96" mas extractor semi industrial.</t>
  </si>
  <si>
    <t>Puerta Comercial Bronce con vidrio oscuro, barazo neumatico y llavin de 1.00 x 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</si>
</sst>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sz val="14"/>
      <color theme="1"/>
      <name val="Comic Sans MS"/>
      <family val="4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19">
    <xf numFmtId="0" fontId="0" fillId="0" borderId="0" xfId="0"/>
    <xf numFmtId="43" fontId="2" fillId="0" borderId="0" xfId="2" applyFont="1" applyBorder="1" applyAlignment="1" applyProtection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 wrapText="1"/>
    </xf>
    <xf numFmtId="0" fontId="5" fillId="3" borderId="12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left" vertical="center" wrapText="1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164" fontId="5" fillId="3" borderId="16" xfId="3" applyNumberFormat="1" applyFont="1" applyFill="1" applyBorder="1" applyAlignment="1">
      <alignment horizontal="center" vertical="center"/>
    </xf>
    <xf numFmtId="164" fontId="5" fillId="3" borderId="17" xfId="3" applyNumberFormat="1" applyFont="1" applyFill="1" applyBorder="1" applyAlignment="1">
      <alignment horizontal="center" vertical="center"/>
    </xf>
    <xf numFmtId="164" fontId="5" fillId="3" borderId="18" xfId="3" applyNumberFormat="1" applyFont="1" applyFill="1" applyBorder="1" applyAlignment="1">
      <alignment horizontal="center" vertical="center"/>
    </xf>
    <xf numFmtId="164" fontId="5" fillId="3" borderId="19" xfId="3" applyNumberFormat="1" applyFont="1" applyFill="1" applyBorder="1" applyAlignment="1">
      <alignment horizontal="center" vertical="center"/>
    </xf>
    <xf numFmtId="164" fontId="5" fillId="3" borderId="20" xfId="3" applyNumberFormat="1" applyFont="1" applyFill="1" applyBorder="1" applyAlignment="1">
      <alignment horizontal="center" vertical="center"/>
    </xf>
    <xf numFmtId="0" fontId="6" fillId="0" borderId="18" xfId="3" applyFont="1" applyBorder="1" applyAlignment="1">
      <alignment vertical="center" wrapText="1"/>
    </xf>
    <xf numFmtId="2" fontId="6" fillId="0" borderId="18" xfId="3" applyNumberFormat="1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164" fontId="6" fillId="0" borderId="18" xfId="3" applyNumberFormat="1" applyFont="1" applyBorder="1" applyAlignment="1">
      <alignment horizontal="center" vertical="center"/>
    </xf>
    <xf numFmtId="164" fontId="7" fillId="3" borderId="18" xfId="3" applyNumberFormat="1" applyFont="1" applyFill="1" applyBorder="1" applyAlignment="1">
      <alignment horizontal="center" vertical="center"/>
    </xf>
    <xf numFmtId="164" fontId="5" fillId="3" borderId="0" xfId="3" applyNumberFormat="1" applyFont="1" applyFill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7" fillId="3" borderId="0" xfId="0" applyFont="1" applyFill="1"/>
    <xf numFmtId="164" fontId="7" fillId="3" borderId="17" xfId="0" applyNumberFormat="1" applyFont="1" applyFill="1" applyBorder="1" applyAlignment="1">
      <alignment horizontal="center" vertical="center"/>
    </xf>
    <xf numFmtId="164" fontId="7" fillId="3" borderId="18" xfId="0" applyNumberFormat="1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164" fontId="7" fillId="3" borderId="20" xfId="0" applyNumberFormat="1" applyFont="1" applyFill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5" fillId="3" borderId="22" xfId="3" applyFont="1" applyFill="1" applyBorder="1" applyAlignment="1">
      <alignment horizontal="left" vertical="center" wrapText="1"/>
    </xf>
    <xf numFmtId="0" fontId="5" fillId="3" borderId="23" xfId="3" applyFont="1" applyFill="1" applyBorder="1" applyAlignment="1">
      <alignment horizontal="left" vertical="center" wrapText="1"/>
    </xf>
    <xf numFmtId="164" fontId="5" fillId="3" borderId="4" xfId="3" applyNumberFormat="1" applyFont="1" applyFill="1" applyBorder="1" applyAlignment="1">
      <alignment horizontal="center" vertical="center"/>
    </xf>
    <xf numFmtId="0" fontId="7" fillId="3" borderId="18" xfId="3" applyFont="1" applyFill="1" applyBorder="1" applyAlignment="1">
      <alignment vertical="center" wrapText="1"/>
    </xf>
    <xf numFmtId="2" fontId="6" fillId="3" borderId="18" xfId="3" applyNumberFormat="1" applyFont="1" applyFill="1" applyBorder="1" applyAlignment="1">
      <alignment horizontal="center" vertical="center"/>
    </xf>
    <xf numFmtId="0" fontId="6" fillId="3" borderId="18" xfId="3" applyFont="1" applyFill="1" applyBorder="1" applyAlignment="1">
      <alignment horizontal="center" vertical="center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3" borderId="18" xfId="3" applyNumberFormat="1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left" vertical="center" wrapText="1"/>
    </xf>
    <xf numFmtId="164" fontId="5" fillId="3" borderId="4" xfId="0" applyNumberFormat="1" applyFont="1" applyFill="1" applyBorder="1"/>
    <xf numFmtId="164" fontId="5" fillId="3" borderId="17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64" fontId="7" fillId="3" borderId="18" xfId="3" applyNumberFormat="1" applyFont="1" applyFill="1" applyBorder="1" applyAlignment="1">
      <alignment horizontal="left" vertical="center" wrapText="1"/>
    </xf>
    <xf numFmtId="164" fontId="7" fillId="3" borderId="18" xfId="3" applyNumberFormat="1" applyFont="1" applyFill="1" applyBorder="1" applyAlignment="1">
      <alignment horizontal="left" vertical="center"/>
    </xf>
    <xf numFmtId="164" fontId="5" fillId="3" borderId="0" xfId="0" applyNumberFormat="1" applyFont="1" applyFill="1"/>
    <xf numFmtId="0" fontId="5" fillId="3" borderId="17" xfId="0" applyFont="1" applyFill="1" applyBorder="1" applyAlignment="1">
      <alignment horizontal="center"/>
    </xf>
    <xf numFmtId="0" fontId="0" fillId="3" borderId="0" xfId="0" applyFill="1"/>
    <xf numFmtId="164" fontId="0" fillId="3" borderId="20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7" fillId="3" borderId="22" xfId="3" applyFont="1" applyFill="1" applyBorder="1" applyAlignment="1">
      <alignment vertical="center" wrapText="1"/>
    </xf>
    <xf numFmtId="2" fontId="6" fillId="3" borderId="23" xfId="3" applyNumberFormat="1" applyFont="1" applyFill="1" applyBorder="1" applyAlignment="1">
      <alignment horizontal="center" vertical="center"/>
    </xf>
    <xf numFmtId="0" fontId="6" fillId="3" borderId="23" xfId="3" applyFont="1" applyFill="1" applyBorder="1" applyAlignment="1">
      <alignment horizontal="center" vertical="center"/>
    </xf>
    <xf numFmtId="164" fontId="7" fillId="3" borderId="23" xfId="3" applyNumberFormat="1" applyFont="1" applyFill="1" applyBorder="1" applyAlignment="1">
      <alignment horizontal="center" vertical="center" wrapText="1"/>
    </xf>
    <xf numFmtId="0" fontId="7" fillId="3" borderId="18" xfId="3" applyFont="1" applyFill="1" applyBorder="1" applyAlignment="1">
      <alignment horizontal="left" vertical="center" wrapText="1"/>
    </xf>
    <xf numFmtId="0" fontId="7" fillId="3" borderId="18" xfId="3" applyFont="1" applyFill="1" applyBorder="1" applyAlignment="1">
      <alignment horizontal="center" vertical="center" wrapText="1"/>
    </xf>
    <xf numFmtId="164" fontId="7" fillId="3" borderId="18" xfId="3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2" fontId="3" fillId="0" borderId="18" xfId="3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3" applyFont="1" applyBorder="1" applyAlignment="1">
      <alignment horizontal="left" wrapText="1"/>
    </xf>
    <xf numFmtId="2" fontId="3" fillId="0" borderId="18" xfId="3" applyNumberFormat="1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164" fontId="3" fillId="0" borderId="18" xfId="3" applyNumberFormat="1" applyFont="1" applyBorder="1" applyAlignment="1">
      <alignment horizontal="center" vertical="center" wrapText="1"/>
    </xf>
    <xf numFmtId="164" fontId="3" fillId="0" borderId="19" xfId="3" applyNumberFormat="1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4" applyFont="1" applyAlignment="1">
      <alignment horizontal="left"/>
    </xf>
    <xf numFmtId="2" fontId="6" fillId="3" borderId="18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2" fontId="6" fillId="3" borderId="18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/>
    </xf>
    <xf numFmtId="0" fontId="5" fillId="3" borderId="26" xfId="3" applyFont="1" applyFill="1" applyBorder="1" applyAlignment="1">
      <alignment horizontal="left" vertical="center" wrapText="1"/>
    </xf>
    <xf numFmtId="164" fontId="5" fillId="3" borderId="5" xfId="0" applyNumberFormat="1" applyFont="1" applyFill="1" applyBorder="1"/>
    <xf numFmtId="0" fontId="5" fillId="3" borderId="27" xfId="0" applyFont="1" applyFill="1" applyBorder="1" applyAlignment="1">
      <alignment horizontal="center"/>
    </xf>
    <xf numFmtId="0" fontId="3" fillId="0" borderId="17" xfId="3" applyFont="1" applyBorder="1" applyAlignment="1">
      <alignment vertical="center" wrapText="1"/>
    </xf>
    <xf numFmtId="0" fontId="5" fillId="3" borderId="28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2" fontId="6" fillId="3" borderId="30" xfId="3" applyNumberFormat="1" applyFont="1" applyFill="1" applyBorder="1" applyAlignment="1">
      <alignment horizontal="center" vertical="center" wrapText="1"/>
    </xf>
    <xf numFmtId="0" fontId="6" fillId="3" borderId="30" xfId="3" applyFont="1" applyFill="1" applyBorder="1" applyAlignment="1">
      <alignment horizontal="center" vertical="center" wrapText="1"/>
    </xf>
    <xf numFmtId="164" fontId="3" fillId="0" borderId="30" xfId="3" applyNumberFormat="1" applyFont="1" applyBorder="1" applyAlignment="1">
      <alignment horizontal="center" vertical="center" wrapText="1"/>
    </xf>
    <xf numFmtId="164" fontId="3" fillId="0" borderId="31" xfId="3" applyNumberFormat="1" applyFont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5" fillId="3" borderId="20" xfId="3" applyFont="1" applyFill="1" applyBorder="1" applyAlignment="1">
      <alignment horizontal="left" vertical="center" wrapText="1"/>
    </xf>
    <xf numFmtId="2" fontId="6" fillId="3" borderId="18" xfId="3" applyNumberFormat="1" applyFont="1" applyFill="1" applyBorder="1" applyAlignment="1">
      <alignment horizontal="center" vertical="center" wrapText="1"/>
    </xf>
    <xf numFmtId="0" fontId="6" fillId="3" borderId="18" xfId="3" applyFont="1" applyFill="1" applyBorder="1" applyAlignment="1">
      <alignment horizontal="center" vertical="center" wrapText="1"/>
    </xf>
    <xf numFmtId="0" fontId="0" fillId="3" borderId="18" xfId="0" applyFill="1" applyBorder="1"/>
    <xf numFmtId="0" fontId="7" fillId="0" borderId="30" xfId="3" applyFont="1" applyBorder="1" applyAlignment="1">
      <alignment horizontal="left" wrapText="1"/>
    </xf>
    <xf numFmtId="2" fontId="7" fillId="0" borderId="18" xfId="3" applyNumberFormat="1" applyFont="1" applyBorder="1" applyAlignment="1">
      <alignment horizontal="center" wrapText="1"/>
    </xf>
    <xf numFmtId="0" fontId="7" fillId="0" borderId="18" xfId="3" applyFont="1" applyBorder="1" applyAlignment="1">
      <alignment horizontal="center" wrapText="1"/>
    </xf>
    <xf numFmtId="164" fontId="7" fillId="0" borderId="18" xfId="3" applyNumberFormat="1" applyFont="1" applyBorder="1" applyAlignment="1">
      <alignment horizontal="left" wrapText="1"/>
    </xf>
    <xf numFmtId="164" fontId="7" fillId="0" borderId="19" xfId="3" applyNumberFormat="1" applyFont="1" applyBorder="1" applyAlignment="1">
      <alignment horizontal="center" vertical="center"/>
    </xf>
    <xf numFmtId="2" fontId="7" fillId="0" borderId="30" xfId="3" applyNumberFormat="1" applyFont="1" applyBorder="1" applyAlignment="1">
      <alignment horizontal="center" wrapText="1"/>
    </xf>
    <xf numFmtId="0" fontId="7" fillId="0" borderId="30" xfId="3" applyFont="1" applyBorder="1" applyAlignment="1">
      <alignment horizontal="center" wrapText="1"/>
    </xf>
    <xf numFmtId="164" fontId="7" fillId="0" borderId="30" xfId="3" applyNumberFormat="1" applyFont="1" applyBorder="1" applyAlignment="1">
      <alignment horizontal="left" wrapText="1"/>
    </xf>
    <xf numFmtId="0" fontId="5" fillId="3" borderId="18" xfId="0" applyFont="1" applyFill="1" applyBorder="1" applyAlignment="1">
      <alignment horizontal="center" vertical="center"/>
    </xf>
    <xf numFmtId="0" fontId="7" fillId="0" borderId="18" xfId="3" applyFont="1" applyBorder="1" applyAlignment="1">
      <alignment vertical="center" wrapText="1"/>
    </xf>
    <xf numFmtId="2" fontId="7" fillId="0" borderId="18" xfId="3" applyNumberFormat="1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164" fontId="7" fillId="0" borderId="18" xfId="3" applyNumberFormat="1" applyFont="1" applyBorder="1" applyAlignment="1">
      <alignment horizontal="center" vertical="center"/>
    </xf>
    <xf numFmtId="164" fontId="7" fillId="0" borderId="18" xfId="3" applyNumberFormat="1" applyFont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5" fillId="4" borderId="33" xfId="3" applyFont="1" applyFill="1" applyBorder="1" applyAlignment="1">
      <alignment horizontal="center" vertical="center"/>
    </xf>
    <xf numFmtId="0" fontId="7" fillId="4" borderId="33" xfId="3" applyFont="1" applyFill="1" applyBorder="1" applyAlignment="1">
      <alignment horizontal="center" vertical="center" wrapText="1"/>
    </xf>
    <xf numFmtId="43" fontId="7" fillId="4" borderId="33" xfId="3" applyNumberFormat="1" applyFont="1" applyFill="1" applyBorder="1" applyAlignment="1">
      <alignment horizontal="center" vertical="center"/>
    </xf>
    <xf numFmtId="164" fontId="5" fillId="4" borderId="4" xfId="3" applyNumberFormat="1" applyFont="1" applyFill="1" applyBorder="1" applyAlignment="1">
      <alignment horizontal="center" vertical="center"/>
    </xf>
    <xf numFmtId="164" fontId="5" fillId="4" borderId="34" xfId="3" applyNumberFormat="1" applyFont="1" applyFill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43" fontId="7" fillId="0" borderId="35" xfId="3" applyNumberFormat="1" applyFont="1" applyBorder="1" applyAlignment="1">
      <alignment horizontal="left" vertical="center"/>
    </xf>
    <xf numFmtId="9" fontId="7" fillId="0" borderId="35" xfId="1" applyFont="1" applyFill="1" applyBorder="1" applyAlignment="1">
      <alignment horizontal="center" vertical="center"/>
    </xf>
    <xf numFmtId="10" fontId="7" fillId="0" borderId="35" xfId="3" applyNumberFormat="1" applyFont="1" applyBorder="1" applyAlignment="1">
      <alignment horizontal="center" vertical="center"/>
    </xf>
    <xf numFmtId="39" fontId="7" fillId="0" borderId="9" xfId="3" applyNumberFormat="1" applyFont="1" applyBorder="1" applyAlignment="1">
      <alignment horizontal="center" vertical="center"/>
    </xf>
    <xf numFmtId="39" fontId="7" fillId="0" borderId="36" xfId="3" applyNumberFormat="1" applyFont="1" applyBorder="1" applyAlignment="1">
      <alignment horizontal="center" vertical="center"/>
    </xf>
    <xf numFmtId="164" fontId="7" fillId="0" borderId="37" xfId="3" applyNumberFormat="1" applyFont="1" applyBorder="1" applyAlignment="1">
      <alignment horizontal="center" vertical="center"/>
    </xf>
    <xf numFmtId="164" fontId="7" fillId="0" borderId="38" xfId="3" applyNumberFormat="1" applyFont="1" applyBorder="1" applyAlignment="1">
      <alignment horizontal="center" vertical="center"/>
    </xf>
    <xf numFmtId="164" fontId="7" fillId="0" borderId="39" xfId="3" applyNumberFormat="1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left" vertical="center"/>
    </xf>
    <xf numFmtId="9" fontId="7" fillId="0" borderId="18" xfId="1" applyFont="1" applyFill="1" applyBorder="1" applyAlignment="1">
      <alignment horizontal="center" vertical="center"/>
    </xf>
    <xf numFmtId="10" fontId="7" fillId="0" borderId="18" xfId="3" applyNumberFormat="1" applyFont="1" applyBorder="1" applyAlignment="1">
      <alignment horizontal="center" vertical="center"/>
    </xf>
    <xf numFmtId="39" fontId="7" fillId="0" borderId="18" xfId="3" applyNumberFormat="1" applyFont="1" applyBorder="1" applyAlignment="1">
      <alignment horizontal="center" vertical="center"/>
    </xf>
    <xf numFmtId="164" fontId="7" fillId="0" borderId="24" xfId="3" applyNumberFormat="1" applyFont="1" applyBorder="1" applyAlignment="1">
      <alignment horizontal="center" vertical="center"/>
    </xf>
    <xf numFmtId="10" fontId="7" fillId="0" borderId="18" xfId="1" applyNumberFormat="1" applyFont="1" applyFill="1" applyBorder="1" applyAlignment="1">
      <alignment horizontal="center" vertical="center"/>
    </xf>
    <xf numFmtId="164" fontId="7" fillId="0" borderId="31" xfId="3" applyNumberFormat="1" applyFont="1" applyBorder="1" applyAlignment="1">
      <alignment horizontal="center" vertical="center"/>
    </xf>
    <xf numFmtId="164" fontId="7" fillId="0" borderId="40" xfId="3" applyNumberFormat="1" applyFont="1" applyBorder="1" applyAlignment="1">
      <alignment horizontal="center" vertical="center"/>
    </xf>
    <xf numFmtId="164" fontId="7" fillId="0" borderId="41" xfId="3" applyNumberFormat="1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4" borderId="30" xfId="3" applyFont="1" applyFill="1" applyBorder="1" applyAlignment="1">
      <alignment horizontal="center" vertical="center"/>
    </xf>
    <xf numFmtId="10" fontId="7" fillId="4" borderId="30" xfId="3" applyNumberFormat="1" applyFont="1" applyFill="1" applyBorder="1" applyAlignment="1">
      <alignment horizontal="center" vertical="center"/>
    </xf>
    <xf numFmtId="43" fontId="5" fillId="4" borderId="31" xfId="3" applyNumberFormat="1" applyFont="1" applyFill="1" applyBorder="1" applyAlignment="1">
      <alignment horizontal="center" vertical="center"/>
    </xf>
    <xf numFmtId="164" fontId="5" fillId="4" borderId="43" xfId="3" applyNumberFormat="1" applyFont="1" applyFill="1" applyBorder="1" applyAlignment="1">
      <alignment horizontal="center" vertical="center"/>
    </xf>
    <xf numFmtId="164" fontId="5" fillId="4" borderId="6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164" fontId="5" fillId="5" borderId="4" xfId="3" applyNumberFormat="1" applyFont="1" applyFill="1" applyBorder="1" applyAlignment="1">
      <alignment horizontal="center" vertical="center"/>
    </xf>
    <xf numFmtId="164" fontId="5" fillId="5" borderId="43" xfId="3" applyNumberFormat="1" applyFont="1" applyFill="1" applyBorder="1" applyAlignment="1">
      <alignment horizontal="center" vertical="center"/>
    </xf>
    <xf numFmtId="164" fontId="5" fillId="5" borderId="6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9" fillId="0" borderId="0" xfId="4" applyFont="1"/>
    <xf numFmtId="0" fontId="6" fillId="0" borderId="0" xfId="4" applyFont="1"/>
    <xf numFmtId="0" fontId="8" fillId="0" borderId="0" xfId="3" applyFont="1"/>
    <xf numFmtId="165" fontId="0" fillId="0" borderId="0" xfId="0" applyNumberFormat="1"/>
    <xf numFmtId="0" fontId="10" fillId="0" borderId="0" xfId="4" applyFont="1"/>
    <xf numFmtId="43" fontId="0" fillId="0" borderId="0" xfId="0" applyNumberFormat="1"/>
    <xf numFmtId="165" fontId="6" fillId="0" borderId="0" xfId="4" applyNumberFormat="1" applyFont="1"/>
    <xf numFmtId="0" fontId="6" fillId="0" borderId="44" xfId="4" applyFont="1" applyBorder="1"/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0" fontId="11" fillId="0" borderId="0" xfId="4" applyFont="1"/>
    <xf numFmtId="0" fontId="1" fillId="0" borderId="0" xfId="3"/>
    <xf numFmtId="0" fontId="0" fillId="0" borderId="0" xfId="0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5" fillId="3" borderId="37" xfId="3" applyFont="1" applyFill="1" applyBorder="1" applyAlignment="1">
      <alignment horizontal="left" vertical="center" wrapText="1"/>
    </xf>
    <xf numFmtId="0" fontId="5" fillId="3" borderId="44" xfId="3" applyFont="1" applyFill="1" applyBorder="1" applyAlignment="1">
      <alignment horizontal="left" vertical="center" wrapText="1"/>
    </xf>
    <xf numFmtId="0" fontId="5" fillId="3" borderId="39" xfId="3" applyFont="1" applyFill="1" applyBorder="1" applyAlignment="1">
      <alignment horizontal="left" vertical="center" wrapText="1"/>
    </xf>
    <xf numFmtId="0" fontId="5" fillId="3" borderId="21" xfId="3" applyFont="1" applyFill="1" applyBorder="1" applyAlignment="1">
      <alignment horizontal="center" vertical="center"/>
    </xf>
    <xf numFmtId="0" fontId="6" fillId="0" borderId="0" xfId="3" applyFont="1" applyAlignment="1">
      <alignment vertical="center" wrapText="1"/>
    </xf>
    <xf numFmtId="2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164" fontId="7" fillId="3" borderId="0" xfId="0" applyNumberFormat="1" applyFont="1" applyFill="1"/>
    <xf numFmtId="164" fontId="5" fillId="3" borderId="4" xfId="3" applyNumberFormat="1" applyFont="1" applyFill="1" applyBorder="1" applyAlignment="1">
      <alignment horizontal="center" vertical="center" wrapText="1"/>
    </xf>
    <xf numFmtId="164" fontId="5" fillId="3" borderId="0" xfId="3" applyNumberFormat="1" applyFont="1" applyFill="1" applyAlignment="1">
      <alignment horizontal="center" vertical="center" wrapText="1"/>
    </xf>
    <xf numFmtId="0" fontId="5" fillId="3" borderId="18" xfId="3" applyFont="1" applyFill="1" applyBorder="1" applyAlignment="1">
      <alignment vertical="center" wrapText="1"/>
    </xf>
    <xf numFmtId="164" fontId="7" fillId="3" borderId="22" xfId="3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7" fillId="0" borderId="18" xfId="3" applyFont="1" applyBorder="1" applyAlignment="1">
      <alignment horizontal="left" wrapText="1"/>
    </xf>
    <xf numFmtId="0" fontId="5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2" fontId="7" fillId="0" borderId="45" xfId="3" applyNumberFormat="1" applyFont="1" applyBorder="1" applyAlignment="1">
      <alignment horizontal="center" wrapText="1"/>
    </xf>
    <xf numFmtId="0" fontId="7" fillId="0" borderId="45" xfId="3" applyFont="1" applyBorder="1" applyAlignment="1">
      <alignment horizontal="center" wrapText="1"/>
    </xf>
    <xf numFmtId="164" fontId="7" fillId="0" borderId="45" xfId="3" applyNumberFormat="1" applyFont="1" applyBorder="1" applyAlignment="1">
      <alignment horizontal="left" wrapText="1"/>
    </xf>
    <xf numFmtId="164" fontId="7" fillId="0" borderId="23" xfId="3" applyNumberFormat="1" applyFont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 wrapText="1"/>
    </xf>
    <xf numFmtId="2" fontId="7" fillId="0" borderId="47" xfId="3" applyNumberFormat="1" applyFont="1" applyBorder="1" applyAlignment="1">
      <alignment horizontal="center" wrapText="1"/>
    </xf>
    <xf numFmtId="0" fontId="12" fillId="0" borderId="47" xfId="3" applyFont="1" applyBorder="1" applyAlignment="1">
      <alignment horizontal="center" wrapText="1"/>
    </xf>
    <xf numFmtId="164" fontId="7" fillId="0" borderId="47" xfId="3" applyNumberFormat="1" applyFont="1" applyBorder="1" applyAlignment="1">
      <alignment horizontal="left" wrapText="1"/>
    </xf>
    <xf numFmtId="0" fontId="7" fillId="4" borderId="18" xfId="3" applyFont="1" applyFill="1" applyBorder="1" applyAlignment="1">
      <alignment horizontal="center" vertical="center"/>
    </xf>
    <xf numFmtId="0" fontId="5" fillId="4" borderId="18" xfId="3" applyFont="1" applyFill="1" applyBorder="1" applyAlignment="1">
      <alignment horizontal="center" vertical="center"/>
    </xf>
    <xf numFmtId="0" fontId="7" fillId="4" borderId="18" xfId="3" applyFont="1" applyFill="1" applyBorder="1" applyAlignment="1">
      <alignment horizontal="center" vertical="center" wrapText="1"/>
    </xf>
    <xf numFmtId="43" fontId="7" fillId="4" borderId="18" xfId="3" applyNumberFormat="1" applyFont="1" applyFill="1" applyBorder="1" applyAlignment="1">
      <alignment horizontal="center" vertical="center"/>
    </xf>
    <xf numFmtId="164" fontId="5" fillId="4" borderId="18" xfId="3" applyNumberFormat="1" applyFont="1" applyFill="1" applyBorder="1" applyAlignment="1">
      <alignment horizontal="center" vertical="center"/>
    </xf>
    <xf numFmtId="39" fontId="7" fillId="0" borderId="48" xfId="3" applyNumberFormat="1" applyFont="1" applyBorder="1" applyAlignment="1">
      <alignment horizontal="center" vertical="center"/>
    </xf>
    <xf numFmtId="39" fontId="7" fillId="0" borderId="46" xfId="3" applyNumberFormat="1" applyFont="1" applyBorder="1" applyAlignment="1">
      <alignment horizontal="center" vertical="center"/>
    </xf>
    <xf numFmtId="0" fontId="7" fillId="0" borderId="47" xfId="3" applyFont="1" applyBorder="1" applyAlignment="1">
      <alignment horizontal="center" wrapText="1"/>
    </xf>
    <xf numFmtId="164" fontId="7" fillId="0" borderId="47" xfId="3" applyNumberFormat="1" applyFont="1" applyBorder="1" applyAlignment="1">
      <alignment horizontal="center" vertical="center" wrapText="1"/>
    </xf>
  </cellXfs>
  <cellStyles count="5">
    <cellStyle name="Millares 2" xfId="2"/>
    <cellStyle name="Normal" xfId="0" builtinId="0"/>
    <cellStyle name="Normal 2" xfId="3"/>
    <cellStyle name="Normal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EF089F67-D68B-4E27-B431-01BC74F49653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1296761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138581EE-CC4D-4E24-A8A8-DB42EC677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5B8FA486-69E4-45CF-8ACA-277B8684E1C7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1296761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4294BA74-F13F-462B-9978-CD79CB06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49592FC0-0FC7-4E10-B7EF-1FC763A695D9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46263</xdr:colOff>
      <xdr:row>0</xdr:row>
      <xdr:rowOff>10886</xdr:rowOff>
    </xdr:from>
    <xdr:to>
      <xdr:col>1</xdr:col>
      <xdr:colOff>1343024</xdr:colOff>
      <xdr:row>4</xdr:row>
      <xdr:rowOff>146957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1892A5BC-734E-4991-8841-07D332BB1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3" y="10886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Proyectos%20de%20Construccion\LISTOS\productores\READY\0-%202DO.%20ENTREGA%20DE%20PROYECTOS\82-SALINAS%20BARAHONA\presupuesto%20salinas%20(Barahon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Proyectos%20de%20Construccion\LISTOS\productores\READY\0-%202DO.%20ENTREGA%20DE%20PROYECTOS\83-presupuesto%20fundacion\PRESUPUESTO%20FUNDACION%20BARAHONA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%20%20grupo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%20CONSTRUCCION%20DELFA\2014%2005May%2003%20txt%2014va%20Edic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S%20%20DELFA\EDIFICIO%205%20NIVELES%20ING.%20ANGEL%20ROSARIO\Borrador%20de%20Presupues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EMORIA CALCULO"/>
      <sheetName val="VOLUMETRIA"/>
      <sheetName val="Hoja1"/>
    </sheetNames>
    <sheetDataSet>
      <sheetData sheetId="0" refreshError="1"/>
      <sheetData sheetId="1">
        <row r="12">
          <cell r="J12">
            <v>3</v>
          </cell>
        </row>
        <row r="13">
          <cell r="J13">
            <v>3</v>
          </cell>
        </row>
        <row r="26">
          <cell r="J26">
            <v>6.7716000000000003</v>
          </cell>
        </row>
        <row r="29">
          <cell r="J29">
            <v>16</v>
          </cell>
        </row>
        <row r="48">
          <cell r="J48">
            <v>3.0996000000000001</v>
          </cell>
        </row>
        <row r="51">
          <cell r="J51">
            <v>8.4</v>
          </cell>
        </row>
        <row r="64">
          <cell r="J64">
            <v>51.29399999999999</v>
          </cell>
        </row>
        <row r="81">
          <cell r="J81">
            <v>116.13299999999998</v>
          </cell>
        </row>
        <row r="84">
          <cell r="J84">
            <v>6.8849999999999998</v>
          </cell>
        </row>
        <row r="88">
          <cell r="J88">
            <v>35.6</v>
          </cell>
        </row>
        <row r="92">
          <cell r="J92">
            <v>23.000000000000004</v>
          </cell>
        </row>
        <row r="98">
          <cell r="J98">
            <v>9.6626999999999992</v>
          </cell>
        </row>
        <row r="113">
          <cell r="L113">
            <v>213.47000000000003</v>
          </cell>
        </row>
        <row r="119">
          <cell r="J119">
            <v>117.17</v>
          </cell>
        </row>
        <row r="122">
          <cell r="C122">
            <v>2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(2)"/>
      <sheetName val="presupuesto sin precio"/>
      <sheetName val="MEMORIA CALCULO"/>
      <sheetName val="COMEDORES"/>
      <sheetName val="OTROS"/>
      <sheetName val="Hoja1"/>
    </sheetNames>
    <sheetDataSet>
      <sheetData sheetId="0" refreshError="1"/>
      <sheetData sheetId="1"/>
      <sheetData sheetId="2">
        <row r="12">
          <cell r="F12">
            <v>4</v>
          </cell>
        </row>
        <row r="14">
          <cell r="F14">
            <v>3</v>
          </cell>
        </row>
        <row r="16">
          <cell r="F16">
            <v>1</v>
          </cell>
        </row>
        <row r="23">
          <cell r="J23">
            <v>2.4245999999999999</v>
          </cell>
        </row>
        <row r="32">
          <cell r="J32">
            <v>1.8184499999999997</v>
          </cell>
        </row>
        <row r="34">
          <cell r="J34">
            <v>12</v>
          </cell>
        </row>
        <row r="40">
          <cell r="J40">
            <v>14.28</v>
          </cell>
        </row>
        <row r="51">
          <cell r="J51">
            <v>23.16</v>
          </cell>
        </row>
        <row r="56">
          <cell r="J56">
            <v>163.07549999999998</v>
          </cell>
        </row>
        <row r="60">
          <cell r="J60">
            <v>24</v>
          </cell>
        </row>
        <row r="62">
          <cell r="F62">
            <v>6</v>
          </cell>
        </row>
        <row r="65">
          <cell r="J65">
            <v>8.5973000000000006</v>
          </cell>
        </row>
        <row r="115">
          <cell r="J115">
            <v>256.88560000000001</v>
          </cell>
        </row>
        <row r="157">
          <cell r="J157">
            <v>176.83600000000001</v>
          </cell>
        </row>
        <row r="160">
          <cell r="C160">
            <v>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colatera"/>
      <sheetName val="tabara arriba"/>
      <sheetName val="el rosario"/>
      <sheetName val="pueblo viejo azua"/>
      <sheetName val=" LOS FRAILES "/>
      <sheetName val="los rios"/>
      <sheetName val="salinas"/>
      <sheetName val="santiago oeste"/>
      <sheetName val="bani"/>
      <sheetName val=" SABANA DE LA MAR"/>
      <sheetName val="fund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tabSelected="1" view="pageBreakPreview" zoomScale="70" zoomScaleNormal="100" zoomScaleSheetLayoutView="70" workbookViewId="0">
      <selection activeCell="O52" sqref="O52"/>
    </sheetView>
  </sheetViews>
  <sheetFormatPr baseColWidth="10" defaultColWidth="9.109375" defaultRowHeight="14.4" x14ac:dyDescent="0.3"/>
  <cols>
    <col min="1" max="1" width="9.33203125" style="178" bestFit="1" customWidth="1"/>
    <col min="2" max="2" width="49.6640625" customWidth="1"/>
    <col min="3" max="3" width="10.88671875" bestFit="1" customWidth="1"/>
    <col min="5" max="5" width="19.88671875" customWidth="1"/>
    <col min="6" max="6" width="19.44140625" customWidth="1"/>
    <col min="7" max="7" width="25.109375" customWidth="1"/>
    <col min="8" max="9" width="25.109375" hidden="1" customWidth="1"/>
    <col min="10" max="10" width="20.88671875" hidden="1" customWidth="1"/>
    <col min="11" max="11" width="24.44140625" hidden="1" customWidth="1"/>
    <col min="12" max="12" width="30" hidden="1" customWidth="1"/>
  </cols>
  <sheetData>
    <row r="1" spans="1:12" ht="20.399999999999999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399999999999999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399999999999999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399999999999999" x14ac:dyDescent="0.3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6.2" thickBot="1" x14ac:dyDescent="0.35">
      <c r="A5" s="2"/>
      <c r="B5" s="3"/>
      <c r="C5" s="2"/>
      <c r="D5" s="2"/>
      <c r="E5" s="4"/>
      <c r="F5" s="2"/>
    </row>
    <row r="6" spans="1:12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  <c r="H6" s="10" t="s">
        <v>11</v>
      </c>
      <c r="I6" s="11"/>
      <c r="J6" s="12"/>
      <c r="K6" s="11" t="s">
        <v>12</v>
      </c>
      <c r="L6" s="12"/>
    </row>
    <row r="7" spans="1:12" ht="18" thickBot="1" x14ac:dyDescent="0.35">
      <c r="A7" s="13"/>
      <c r="B7" s="9"/>
      <c r="C7" s="14"/>
      <c r="D7" s="14"/>
      <c r="E7" s="15"/>
      <c r="F7" s="16"/>
      <c r="G7" s="16"/>
      <c r="H7" s="17" t="s">
        <v>13</v>
      </c>
      <c r="I7" s="18" t="s">
        <v>14</v>
      </c>
      <c r="J7" s="19" t="s">
        <v>15</v>
      </c>
      <c r="K7" s="20" t="s">
        <v>16</v>
      </c>
      <c r="L7" s="21" t="s">
        <v>17</v>
      </c>
    </row>
    <row r="8" spans="1:12" ht="20.399999999999999" customHeight="1" thickBot="1" x14ac:dyDescent="0.35">
      <c r="A8" s="22" t="s">
        <v>18</v>
      </c>
      <c r="B8" s="23" t="s">
        <v>19</v>
      </c>
      <c r="C8" s="24"/>
      <c r="D8" s="24"/>
      <c r="E8" s="24"/>
      <c r="F8" s="25"/>
      <c r="G8" s="26">
        <f>SUM(F9:F10)</f>
        <v>0</v>
      </c>
      <c r="H8" s="27"/>
      <c r="I8" s="28"/>
      <c r="J8" s="29"/>
      <c r="K8" s="30"/>
      <c r="L8" s="28"/>
    </row>
    <row r="9" spans="1:12" ht="20.399999999999999" customHeight="1" x14ac:dyDescent="0.3">
      <c r="A9" s="22"/>
      <c r="B9" s="31" t="s">
        <v>20</v>
      </c>
      <c r="C9" s="32">
        <v>2</v>
      </c>
      <c r="D9" s="33" t="s">
        <v>7</v>
      </c>
      <c r="E9" s="34"/>
      <c r="F9" s="35">
        <f>C9*E9</f>
        <v>0</v>
      </c>
      <c r="G9" s="36"/>
      <c r="H9" s="27"/>
      <c r="I9" s="28"/>
      <c r="J9" s="29"/>
      <c r="K9" s="30"/>
      <c r="L9" s="28"/>
    </row>
    <row r="10" spans="1:12" ht="36" x14ac:dyDescent="0.3">
      <c r="A10" s="37">
        <v>1.1000000000000001</v>
      </c>
      <c r="B10" s="31" t="s">
        <v>21</v>
      </c>
      <c r="C10" s="32">
        <v>2</v>
      </c>
      <c r="D10" s="33" t="s">
        <v>7</v>
      </c>
      <c r="E10" s="34"/>
      <c r="F10" s="35">
        <f>C10*E10</f>
        <v>0</v>
      </c>
      <c r="G10" s="38"/>
      <c r="H10" s="39">
        <f>+F10</f>
        <v>0</v>
      </c>
      <c r="I10" s="40"/>
      <c r="J10" s="41"/>
      <c r="K10" s="42"/>
      <c r="L10" s="40"/>
    </row>
    <row r="11" spans="1:12" ht="18" customHeight="1" thickBot="1" x14ac:dyDescent="0.35">
      <c r="A11" s="43"/>
      <c r="B11" s="44"/>
      <c r="C11" s="44"/>
      <c r="D11" s="44"/>
      <c r="E11" s="44"/>
      <c r="F11" s="44"/>
      <c r="G11" s="44"/>
      <c r="H11" s="27"/>
      <c r="I11" s="28"/>
      <c r="J11" s="45"/>
      <c r="K11" s="46"/>
      <c r="L11" s="47"/>
    </row>
    <row r="12" spans="1:12" ht="22.2" customHeight="1" thickBot="1" x14ac:dyDescent="0.35">
      <c r="A12" s="37" t="s">
        <v>22</v>
      </c>
      <c r="B12" s="48" t="s">
        <v>23</v>
      </c>
      <c r="C12" s="49"/>
      <c r="D12" s="49"/>
      <c r="E12" s="49"/>
      <c r="F12" s="49"/>
      <c r="G12" s="50">
        <f>SUM(F13:F14)</f>
        <v>0</v>
      </c>
      <c r="H12" s="27"/>
      <c r="I12" s="28"/>
      <c r="J12" s="29"/>
      <c r="K12" s="30"/>
      <c r="L12" s="28"/>
    </row>
    <row r="13" spans="1:12" ht="30" x14ac:dyDescent="0.3">
      <c r="A13" s="37">
        <v>2.1</v>
      </c>
      <c r="B13" s="51" t="s">
        <v>24</v>
      </c>
      <c r="C13" s="52">
        <f>(2*2+0.6*2)*0.45*0.25*1.1</f>
        <v>0.64350000000000018</v>
      </c>
      <c r="D13" s="53" t="s">
        <v>25</v>
      </c>
      <c r="E13" s="54"/>
      <c r="F13" s="35">
        <f>C13*E13</f>
        <v>0</v>
      </c>
      <c r="G13" s="38"/>
      <c r="H13" s="39">
        <f>+F13</f>
        <v>0</v>
      </c>
      <c r="I13" s="40"/>
      <c r="J13" s="41"/>
      <c r="K13" s="42"/>
      <c r="L13" s="40"/>
    </row>
    <row r="14" spans="1:12" ht="30" x14ac:dyDescent="0.3">
      <c r="A14" s="37">
        <v>2.2000000000000002</v>
      </c>
      <c r="B14" s="51" t="s">
        <v>26</v>
      </c>
      <c r="C14" s="52">
        <v>1</v>
      </c>
      <c r="D14" s="53" t="s">
        <v>27</v>
      </c>
      <c r="E14" s="55"/>
      <c r="F14" s="35">
        <f>C14*E14</f>
        <v>0</v>
      </c>
      <c r="G14" s="38"/>
      <c r="H14" s="39">
        <f>+F14</f>
        <v>0</v>
      </c>
      <c r="I14" s="40"/>
      <c r="J14" s="41"/>
      <c r="K14" s="42"/>
      <c r="L14" s="40"/>
    </row>
    <row r="15" spans="1:12" ht="16.2" thickBot="1" x14ac:dyDescent="0.35">
      <c r="A15" s="43"/>
      <c r="B15" s="44"/>
      <c r="C15" s="44"/>
      <c r="D15" s="44"/>
      <c r="E15" s="44"/>
      <c r="F15" s="44"/>
      <c r="G15" s="44"/>
      <c r="H15" s="27"/>
      <c r="I15" s="28"/>
      <c r="J15" s="45"/>
      <c r="K15" s="46"/>
      <c r="L15" s="47"/>
    </row>
    <row r="16" spans="1:12" ht="20.399999999999999" customHeight="1" thickBot="1" x14ac:dyDescent="0.35">
      <c r="A16" s="37" t="s">
        <v>28</v>
      </c>
      <c r="B16" s="48" t="s">
        <v>29</v>
      </c>
      <c r="C16" s="49"/>
      <c r="D16" s="49"/>
      <c r="E16" s="49"/>
      <c r="F16" s="56"/>
      <c r="G16" s="57">
        <f>SUM(F17:F18)</f>
        <v>0</v>
      </c>
      <c r="H16" s="58"/>
      <c r="I16" s="59"/>
      <c r="J16" s="60"/>
      <c r="K16" s="61"/>
      <c r="L16" s="59"/>
    </row>
    <row r="17" spans="1:16" ht="20.399999999999999" customHeight="1" x14ac:dyDescent="0.3">
      <c r="A17" s="37">
        <v>3.1</v>
      </c>
      <c r="B17" s="51" t="s">
        <v>30</v>
      </c>
      <c r="C17" s="52">
        <v>3</v>
      </c>
      <c r="D17" s="53" t="s">
        <v>7</v>
      </c>
      <c r="E17" s="62"/>
      <c r="F17" s="63">
        <f>C17*E17</f>
        <v>0</v>
      </c>
      <c r="G17" s="64"/>
      <c r="H17" s="58"/>
      <c r="I17" s="59"/>
      <c r="J17" s="60"/>
      <c r="K17" s="61"/>
      <c r="L17" s="59"/>
    </row>
    <row r="18" spans="1:16" ht="20.399999999999999" customHeight="1" x14ac:dyDescent="0.3">
      <c r="A18" s="65">
        <v>3.2</v>
      </c>
      <c r="B18" s="51" t="s">
        <v>31</v>
      </c>
      <c r="C18" s="52">
        <v>4</v>
      </c>
      <c r="D18" s="53" t="s">
        <v>7</v>
      </c>
      <c r="E18" s="62"/>
      <c r="F18" s="63">
        <f>C18*E18</f>
        <v>0</v>
      </c>
      <c r="G18" s="66"/>
      <c r="H18" s="39">
        <f>+F18</f>
        <v>0</v>
      </c>
      <c r="I18" s="40"/>
      <c r="J18" s="41"/>
      <c r="K18" s="67"/>
      <c r="L18" s="68"/>
    </row>
    <row r="19" spans="1:16" ht="18" customHeight="1" thickBot="1" x14ac:dyDescent="0.35">
      <c r="A19" s="37"/>
      <c r="B19" s="69"/>
      <c r="C19" s="70"/>
      <c r="D19" s="71"/>
      <c r="E19" s="72"/>
      <c r="F19" s="72"/>
      <c r="G19" s="38"/>
      <c r="H19" s="58"/>
      <c r="I19" s="59"/>
      <c r="J19" s="45"/>
      <c r="K19" s="46"/>
      <c r="L19" s="47"/>
    </row>
    <row r="20" spans="1:16" ht="16.8" customHeight="1" thickBot="1" x14ac:dyDescent="0.35">
      <c r="A20" s="37" t="s">
        <v>32</v>
      </c>
      <c r="B20" s="48" t="s">
        <v>33</v>
      </c>
      <c r="C20" s="49"/>
      <c r="D20" s="49"/>
      <c r="E20" s="49"/>
      <c r="F20" s="49"/>
      <c r="G20" s="57">
        <f>SUM(F21:F26)</f>
        <v>0</v>
      </c>
      <c r="H20" s="58"/>
      <c r="I20" s="59"/>
      <c r="J20" s="60"/>
      <c r="K20" s="61"/>
      <c r="L20" s="59"/>
    </row>
    <row r="21" spans="1:16" ht="30" x14ac:dyDescent="0.3">
      <c r="A21" s="37">
        <v>4.0999999999999996</v>
      </c>
      <c r="B21" s="73" t="s">
        <v>34</v>
      </c>
      <c r="C21" s="74">
        <v>1</v>
      </c>
      <c r="D21" s="73" t="s">
        <v>27</v>
      </c>
      <c r="E21" s="62"/>
      <c r="F21" s="63">
        <f t="shared" ref="F21:F26" si="0">C21*E21</f>
        <v>0</v>
      </c>
      <c r="G21" s="64"/>
      <c r="H21" s="39"/>
      <c r="I21" s="40"/>
      <c r="J21" s="41">
        <f t="shared" ref="J21:J26" si="1">+F21</f>
        <v>0</v>
      </c>
      <c r="K21" s="61"/>
      <c r="L21" s="59"/>
    </row>
    <row r="22" spans="1:16" ht="21" customHeight="1" x14ac:dyDescent="0.3">
      <c r="A22" s="37">
        <v>4.2</v>
      </c>
      <c r="B22" s="73" t="s">
        <v>35</v>
      </c>
      <c r="C22" s="74">
        <v>1</v>
      </c>
      <c r="D22" s="73" t="s">
        <v>7</v>
      </c>
      <c r="E22" s="62"/>
      <c r="F22" s="63">
        <f t="shared" si="0"/>
        <v>0</v>
      </c>
      <c r="G22" s="64"/>
      <c r="H22" s="39"/>
      <c r="I22" s="40"/>
      <c r="J22" s="41">
        <f t="shared" si="1"/>
        <v>0</v>
      </c>
      <c r="K22" s="61"/>
      <c r="L22" s="59"/>
    </row>
    <row r="23" spans="1:16" ht="21" customHeight="1" x14ac:dyDescent="0.3">
      <c r="A23" s="37">
        <v>4.3</v>
      </c>
      <c r="B23" s="51" t="s">
        <v>36</v>
      </c>
      <c r="C23" s="52">
        <v>1</v>
      </c>
      <c r="D23" s="53" t="s">
        <v>7</v>
      </c>
      <c r="E23" s="75"/>
      <c r="F23" s="63">
        <f>C23*E23</f>
        <v>0</v>
      </c>
      <c r="G23" s="64"/>
      <c r="H23" s="39"/>
      <c r="I23" s="40"/>
      <c r="J23" s="41"/>
      <c r="K23" s="61"/>
      <c r="L23" s="59"/>
    </row>
    <row r="24" spans="1:16" ht="21" customHeight="1" x14ac:dyDescent="0.3">
      <c r="A24" s="37">
        <v>4.4000000000000004</v>
      </c>
      <c r="B24" s="76" t="s">
        <v>37</v>
      </c>
      <c r="C24" s="52">
        <v>1</v>
      </c>
      <c r="D24" s="53" t="s">
        <v>7</v>
      </c>
      <c r="E24" s="77"/>
      <c r="F24" s="63">
        <f t="shared" ref="F24" si="2">C24*E24</f>
        <v>0</v>
      </c>
      <c r="G24" s="64"/>
      <c r="H24" s="39"/>
      <c r="I24" s="40"/>
      <c r="J24" s="41"/>
      <c r="K24" s="61"/>
      <c r="L24" s="59"/>
    </row>
    <row r="25" spans="1:16" ht="46.8" x14ac:dyDescent="0.3">
      <c r="A25" s="37">
        <v>4.5</v>
      </c>
      <c r="B25" s="78" t="s">
        <v>38</v>
      </c>
      <c r="C25" s="79">
        <v>2.5</v>
      </c>
      <c r="D25" s="80" t="s">
        <v>39</v>
      </c>
      <c r="E25" s="77"/>
      <c r="F25" s="63">
        <f t="shared" si="0"/>
        <v>0</v>
      </c>
      <c r="G25" s="66"/>
      <c r="H25" s="39"/>
      <c r="I25" s="40"/>
      <c r="J25" s="41">
        <f t="shared" si="1"/>
        <v>0</v>
      </c>
      <c r="K25" s="42"/>
      <c r="L25" s="40"/>
    </row>
    <row r="26" spans="1:16" ht="18.600000000000001" customHeight="1" x14ac:dyDescent="0.3">
      <c r="A26" s="37">
        <v>4.5999999999999996</v>
      </c>
      <c r="B26" s="81" t="s">
        <v>40</v>
      </c>
      <c r="C26" s="82">
        <v>1</v>
      </c>
      <c r="D26" s="83" t="s">
        <v>41</v>
      </c>
      <c r="E26" s="84"/>
      <c r="F26" s="85">
        <f t="shared" si="0"/>
        <v>0</v>
      </c>
      <c r="G26" s="66"/>
      <c r="H26" s="39"/>
      <c r="I26" s="40"/>
      <c r="J26" s="41">
        <f t="shared" si="1"/>
        <v>0</v>
      </c>
      <c r="K26" s="67"/>
      <c r="L26" s="68"/>
    </row>
    <row r="27" spans="1:16" ht="18.600000000000001" thickBot="1" x14ac:dyDescent="0.4">
      <c r="A27" s="86"/>
      <c r="B27" s="87"/>
      <c r="C27" s="87"/>
      <c r="D27" s="87"/>
      <c r="E27" s="87"/>
      <c r="F27" s="87"/>
      <c r="G27" s="87"/>
      <c r="H27" s="39"/>
      <c r="I27" s="40"/>
      <c r="J27" s="41"/>
      <c r="K27" s="46"/>
      <c r="L27" s="47"/>
      <c r="P27" s="88"/>
    </row>
    <row r="28" spans="1:16" ht="27" customHeight="1" thickBot="1" x14ac:dyDescent="0.4">
      <c r="A28" s="37" t="s">
        <v>42</v>
      </c>
      <c r="B28" s="48" t="s">
        <v>43</v>
      </c>
      <c r="C28" s="49"/>
      <c r="D28" s="49"/>
      <c r="E28" s="49"/>
      <c r="F28" s="56"/>
      <c r="G28" s="57">
        <f>SUM(F29:F35)</f>
        <v>0</v>
      </c>
      <c r="H28" s="58"/>
      <c r="I28" s="59"/>
      <c r="J28" s="60"/>
      <c r="K28" s="61"/>
      <c r="L28" s="59"/>
      <c r="P28" s="88"/>
    </row>
    <row r="29" spans="1:16" ht="27" customHeight="1" x14ac:dyDescent="0.3">
      <c r="A29" s="65">
        <v>5.0999999999999996</v>
      </c>
      <c r="B29" s="76" t="s">
        <v>44</v>
      </c>
      <c r="C29" s="89">
        <v>5</v>
      </c>
      <c r="D29" s="90" t="s">
        <v>7</v>
      </c>
      <c r="E29" s="84"/>
      <c r="F29" s="85">
        <f t="shared" ref="F29:F35" si="3">C29*E29</f>
        <v>0</v>
      </c>
      <c r="G29" s="66"/>
      <c r="H29" s="39"/>
      <c r="I29" s="40">
        <f>+F29</f>
        <v>0</v>
      </c>
      <c r="J29" s="41"/>
      <c r="K29" s="67"/>
      <c r="L29" s="68"/>
    </row>
    <row r="30" spans="1:16" ht="27" customHeight="1" x14ac:dyDescent="0.3">
      <c r="A30" s="65">
        <v>5.2</v>
      </c>
      <c r="B30" s="76" t="s">
        <v>45</v>
      </c>
      <c r="C30" s="89">
        <v>10</v>
      </c>
      <c r="D30" s="90" t="s">
        <v>7</v>
      </c>
      <c r="E30" s="84"/>
      <c r="F30" s="85">
        <f t="shared" si="3"/>
        <v>0</v>
      </c>
      <c r="G30" s="66"/>
      <c r="H30" s="39"/>
      <c r="I30" s="40">
        <f t="shared" ref="I30:I35" si="4">+F30</f>
        <v>0</v>
      </c>
      <c r="J30" s="41"/>
      <c r="K30" s="67"/>
      <c r="L30" s="68"/>
    </row>
    <row r="31" spans="1:16" ht="27" customHeight="1" x14ac:dyDescent="0.3">
      <c r="A31" s="65">
        <v>5.3</v>
      </c>
      <c r="B31" s="76" t="s">
        <v>46</v>
      </c>
      <c r="C31" s="89">
        <v>6</v>
      </c>
      <c r="D31" s="90" t="s">
        <v>7</v>
      </c>
      <c r="E31" s="84"/>
      <c r="F31" s="85">
        <f t="shared" si="3"/>
        <v>0</v>
      </c>
      <c r="G31" s="66"/>
      <c r="H31" s="39"/>
      <c r="I31" s="40">
        <f t="shared" si="4"/>
        <v>0</v>
      </c>
      <c r="J31" s="41"/>
      <c r="K31" s="67"/>
      <c r="L31" s="68"/>
    </row>
    <row r="32" spans="1:16" ht="27" customHeight="1" x14ac:dyDescent="0.3">
      <c r="A32" s="65">
        <v>5.4</v>
      </c>
      <c r="B32" s="76" t="s">
        <v>47</v>
      </c>
      <c r="C32" s="89">
        <v>5</v>
      </c>
      <c r="D32" s="90" t="s">
        <v>7</v>
      </c>
      <c r="E32" s="84"/>
      <c r="F32" s="85">
        <f t="shared" si="3"/>
        <v>0</v>
      </c>
      <c r="G32" s="66"/>
      <c r="H32" s="39"/>
      <c r="I32" s="40">
        <f t="shared" si="4"/>
        <v>0</v>
      </c>
      <c r="J32" s="41"/>
      <c r="K32" s="67"/>
      <c r="L32" s="68"/>
    </row>
    <row r="33" spans="1:23" ht="27" customHeight="1" x14ac:dyDescent="0.3">
      <c r="A33" s="65">
        <v>5.5</v>
      </c>
      <c r="B33" s="76" t="s">
        <v>48</v>
      </c>
      <c r="C33" s="89">
        <v>5</v>
      </c>
      <c r="D33" s="90" t="s">
        <v>7</v>
      </c>
      <c r="E33" s="84"/>
      <c r="F33" s="85">
        <f t="shared" si="3"/>
        <v>0</v>
      </c>
      <c r="G33" s="66"/>
      <c r="H33" s="39"/>
      <c r="I33" s="40">
        <f t="shared" si="4"/>
        <v>0</v>
      </c>
      <c r="J33" s="41"/>
      <c r="K33" s="67"/>
      <c r="L33" s="68"/>
    </row>
    <row r="34" spans="1:23" ht="27" customHeight="1" x14ac:dyDescent="0.3">
      <c r="A34" s="65">
        <v>5.6</v>
      </c>
      <c r="B34" s="76" t="s">
        <v>49</v>
      </c>
      <c r="C34" s="89">
        <v>8</v>
      </c>
      <c r="D34" s="90" t="s">
        <v>7</v>
      </c>
      <c r="E34" s="84"/>
      <c r="F34" s="85">
        <f t="shared" si="3"/>
        <v>0</v>
      </c>
      <c r="G34" s="66"/>
      <c r="H34" s="39"/>
      <c r="I34" s="40"/>
      <c r="J34" s="41"/>
      <c r="K34" s="67"/>
      <c r="L34" s="68"/>
    </row>
    <row r="35" spans="1:23" ht="45" x14ac:dyDescent="0.3">
      <c r="A35" s="65">
        <v>5.7</v>
      </c>
      <c r="B35" s="76" t="s">
        <v>50</v>
      </c>
      <c r="C35" s="91">
        <v>1</v>
      </c>
      <c r="D35" s="90" t="s">
        <v>7</v>
      </c>
      <c r="E35" s="84"/>
      <c r="F35" s="85">
        <f t="shared" si="3"/>
        <v>0</v>
      </c>
      <c r="G35" s="66"/>
      <c r="H35" s="39"/>
      <c r="I35" s="40">
        <f t="shared" si="4"/>
        <v>0</v>
      </c>
      <c r="J35" s="41"/>
      <c r="K35" s="67"/>
      <c r="L35" s="68"/>
    </row>
    <row r="36" spans="1:23" ht="18" customHeight="1" thickBot="1" x14ac:dyDescent="0.35">
      <c r="A36" s="86"/>
      <c r="B36" s="87"/>
      <c r="C36" s="87"/>
      <c r="D36" s="87"/>
      <c r="E36" s="87"/>
      <c r="F36" s="87"/>
      <c r="G36" s="87"/>
      <c r="H36" s="58"/>
      <c r="I36" s="59"/>
      <c r="J36" s="45"/>
      <c r="K36" s="46"/>
      <c r="L36" s="47"/>
    </row>
    <row r="37" spans="1:23" ht="16.2" thickBot="1" x14ac:dyDescent="0.35">
      <c r="A37" s="92" t="s">
        <v>51</v>
      </c>
      <c r="B37" s="93" t="s">
        <v>52</v>
      </c>
      <c r="C37" s="24"/>
      <c r="D37" s="24"/>
      <c r="E37" s="24"/>
      <c r="F37" s="25"/>
      <c r="G37" s="94">
        <f>SUM(F38:F38)</f>
        <v>0</v>
      </c>
      <c r="H37" s="58"/>
      <c r="I37" s="59"/>
      <c r="J37" s="60"/>
      <c r="K37" s="61"/>
      <c r="L37" s="59"/>
    </row>
    <row r="38" spans="1:23" ht="46.8" x14ac:dyDescent="0.3">
      <c r="A38" s="95">
        <v>6.1</v>
      </c>
      <c r="B38" s="96" t="s">
        <v>53</v>
      </c>
      <c r="C38" s="82">
        <v>2</v>
      </c>
      <c r="D38" s="83" t="s">
        <v>7</v>
      </c>
      <c r="E38" s="84"/>
      <c r="F38" s="83">
        <f>+C38*E38</f>
        <v>0</v>
      </c>
      <c r="G38" s="64"/>
      <c r="H38" s="39"/>
      <c r="I38" s="40"/>
      <c r="J38" s="41"/>
      <c r="K38" s="42">
        <f>+F38</f>
        <v>0</v>
      </c>
      <c r="L38" s="40"/>
    </row>
    <row r="39" spans="1:23" ht="18.600000000000001" thickBot="1" x14ac:dyDescent="0.35">
      <c r="A39" s="97"/>
      <c r="B39" s="98"/>
      <c r="C39" s="99"/>
      <c r="D39" s="100"/>
      <c r="E39" s="101"/>
      <c r="F39" s="102"/>
      <c r="G39" s="66"/>
      <c r="H39" s="103"/>
      <c r="I39" s="68"/>
      <c r="J39" s="104"/>
      <c r="K39" s="42"/>
      <c r="L39" s="40"/>
    </row>
    <row r="40" spans="1:23" ht="20.399999999999999" customHeight="1" thickBot="1" x14ac:dyDescent="0.35">
      <c r="A40" s="65" t="s">
        <v>54</v>
      </c>
      <c r="B40" s="48" t="s">
        <v>55</v>
      </c>
      <c r="C40" s="49"/>
      <c r="D40" s="49"/>
      <c r="E40" s="49"/>
      <c r="F40" s="105"/>
      <c r="G40" s="57">
        <f>SUM(F41:F43)</f>
        <v>0</v>
      </c>
      <c r="H40" s="103"/>
      <c r="I40" s="68"/>
      <c r="J40" s="104"/>
      <c r="K40" s="42"/>
      <c r="L40" s="40"/>
    </row>
    <row r="41" spans="1:23" ht="20.399999999999999" customHeight="1" x14ac:dyDescent="0.3">
      <c r="A41" s="65">
        <v>7.1</v>
      </c>
      <c r="B41" s="76" t="s">
        <v>56</v>
      </c>
      <c r="C41" s="91">
        <v>120</v>
      </c>
      <c r="D41" s="90" t="s">
        <v>57</v>
      </c>
      <c r="E41" s="77"/>
      <c r="F41" s="63">
        <f>C41*E41</f>
        <v>0</v>
      </c>
      <c r="G41" s="66"/>
      <c r="H41" s="103"/>
      <c r="I41" s="68"/>
      <c r="J41" s="104"/>
      <c r="K41" s="42"/>
      <c r="L41" s="40"/>
    </row>
    <row r="42" spans="1:23" ht="20.399999999999999" customHeight="1" x14ac:dyDescent="0.3">
      <c r="A42" s="65">
        <v>7.2</v>
      </c>
      <c r="B42" s="76" t="s">
        <v>58</v>
      </c>
      <c r="C42" s="91">
        <f>77*2.9</f>
        <v>223.29999999999998</v>
      </c>
      <c r="D42" s="90" t="s">
        <v>57</v>
      </c>
      <c r="E42" s="77"/>
      <c r="F42" s="63">
        <f>C42*E42</f>
        <v>0</v>
      </c>
      <c r="G42" s="66"/>
      <c r="H42" s="103"/>
      <c r="I42" s="68"/>
      <c r="J42" s="104"/>
      <c r="K42" s="42"/>
      <c r="L42" s="40"/>
    </row>
    <row r="43" spans="1:23" ht="20.399999999999999" customHeight="1" x14ac:dyDescent="0.3">
      <c r="A43" s="65">
        <v>7.3</v>
      </c>
      <c r="B43" s="76" t="s">
        <v>59</v>
      </c>
      <c r="C43" s="91">
        <f>25*2.8</f>
        <v>70</v>
      </c>
      <c r="D43" s="90" t="s">
        <v>57</v>
      </c>
      <c r="E43" s="77"/>
      <c r="F43" s="63">
        <f>C43*E43</f>
        <v>0</v>
      </c>
      <c r="G43" s="66"/>
      <c r="H43" s="103"/>
      <c r="I43" s="68"/>
      <c r="J43" s="104"/>
      <c r="K43" s="42"/>
      <c r="L43" s="40"/>
    </row>
    <row r="44" spans="1:23" ht="20.399999999999999" customHeight="1" thickBot="1" x14ac:dyDescent="0.35">
      <c r="A44" s="65"/>
      <c r="B44" s="51"/>
      <c r="C44" s="106"/>
      <c r="D44" s="107"/>
      <c r="E44" s="108"/>
      <c r="F44" s="108"/>
      <c r="G44" s="66"/>
      <c r="H44" s="103"/>
      <c r="I44" s="68"/>
      <c r="J44" s="104"/>
      <c r="K44" s="67"/>
      <c r="L44" s="68"/>
    </row>
    <row r="45" spans="1:23" ht="20.399999999999999" customHeight="1" thickBot="1" x14ac:dyDescent="0.35">
      <c r="A45" s="65" t="s">
        <v>60</v>
      </c>
      <c r="B45" s="48" t="s">
        <v>61</v>
      </c>
      <c r="C45" s="49"/>
      <c r="D45" s="49"/>
      <c r="E45" s="49"/>
      <c r="F45" s="105"/>
      <c r="G45" s="57">
        <f>SUM(F47:F51)</f>
        <v>0</v>
      </c>
      <c r="H45" s="58"/>
      <c r="I45" s="59"/>
      <c r="J45" s="60"/>
      <c r="K45" s="61"/>
      <c r="L45" s="59"/>
      <c r="W45">
        <f>16.33+7.1</f>
        <v>23.43</v>
      </c>
    </row>
    <row r="46" spans="1:23" ht="20.399999999999999" customHeight="1" x14ac:dyDescent="0.3">
      <c r="A46" s="65">
        <v>8.1</v>
      </c>
      <c r="B46" s="109" t="s">
        <v>62</v>
      </c>
      <c r="C46" s="110">
        <f>23.43*2</f>
        <v>46.86</v>
      </c>
      <c r="D46" s="111" t="s">
        <v>57</v>
      </c>
      <c r="E46" s="112"/>
      <c r="F46" s="113">
        <f t="shared" ref="F46:F51" si="5">C46*E46</f>
        <v>0</v>
      </c>
      <c r="G46" s="64"/>
      <c r="H46" s="58"/>
      <c r="I46" s="59"/>
      <c r="J46" s="60"/>
      <c r="K46" s="61"/>
      <c r="L46" s="59"/>
    </row>
    <row r="47" spans="1:23" ht="20.399999999999999" customHeight="1" x14ac:dyDescent="0.3">
      <c r="A47" s="65">
        <v>8.1999999999999993</v>
      </c>
      <c r="B47" s="109" t="s">
        <v>63</v>
      </c>
      <c r="C47" s="110">
        <v>2</v>
      </c>
      <c r="D47" s="111" t="s">
        <v>64</v>
      </c>
      <c r="E47" s="112"/>
      <c r="F47" s="113">
        <f t="shared" si="5"/>
        <v>0</v>
      </c>
      <c r="G47" s="64"/>
      <c r="H47" s="39">
        <f t="shared" ref="H47:H49" si="6">+F47</f>
        <v>0</v>
      </c>
      <c r="I47" s="40"/>
      <c r="J47" s="41"/>
      <c r="K47" s="61"/>
      <c r="L47" s="59"/>
    </row>
    <row r="48" spans="1:23" ht="21" customHeight="1" x14ac:dyDescent="0.3">
      <c r="A48" s="65">
        <v>8.3000000000000007</v>
      </c>
      <c r="B48" s="109" t="s">
        <v>65</v>
      </c>
      <c r="C48" s="114">
        <v>1</v>
      </c>
      <c r="D48" s="115" t="s">
        <v>41</v>
      </c>
      <c r="E48" s="116"/>
      <c r="F48" s="113">
        <f t="shared" si="5"/>
        <v>0</v>
      </c>
      <c r="G48" s="64"/>
      <c r="H48" s="39">
        <f t="shared" si="6"/>
        <v>0</v>
      </c>
      <c r="I48" s="40"/>
      <c r="J48" s="41"/>
      <c r="K48" s="61"/>
      <c r="L48" s="59"/>
    </row>
    <row r="49" spans="1:12" ht="151.94999999999999" customHeight="1" x14ac:dyDescent="0.3">
      <c r="A49" s="117">
        <v>8.4</v>
      </c>
      <c r="B49" s="118" t="s">
        <v>66</v>
      </c>
      <c r="C49" s="119">
        <v>1</v>
      </c>
      <c r="D49" s="120" t="s">
        <v>7</v>
      </c>
      <c r="E49" s="121"/>
      <c r="F49" s="122">
        <f t="shared" si="5"/>
        <v>0</v>
      </c>
      <c r="G49" s="66"/>
      <c r="H49" s="103">
        <f t="shared" si="6"/>
        <v>0</v>
      </c>
      <c r="I49" s="68"/>
      <c r="J49" s="41"/>
      <c r="K49" s="42"/>
      <c r="L49" s="40"/>
    </row>
    <row r="50" spans="1:12" ht="38.25" customHeight="1" x14ac:dyDescent="0.3">
      <c r="A50" s="117">
        <v>8.5</v>
      </c>
      <c r="B50" s="118" t="s">
        <v>67</v>
      </c>
      <c r="C50" s="119">
        <v>2.7</v>
      </c>
      <c r="D50" s="120" t="s">
        <v>68</v>
      </c>
      <c r="E50" s="121"/>
      <c r="F50" s="122">
        <f t="shared" si="5"/>
        <v>0</v>
      </c>
      <c r="G50" s="66"/>
      <c r="H50" s="123"/>
      <c r="I50" s="124"/>
      <c r="J50" s="125"/>
      <c r="K50" s="126"/>
      <c r="L50" s="126"/>
    </row>
    <row r="51" spans="1:12" ht="20.399999999999999" customHeight="1" thickBot="1" x14ac:dyDescent="0.35">
      <c r="A51" s="117">
        <v>8.6</v>
      </c>
      <c r="B51" s="76" t="s">
        <v>69</v>
      </c>
      <c r="C51" s="110">
        <v>1</v>
      </c>
      <c r="D51" s="111" t="s">
        <v>7</v>
      </c>
      <c r="E51" s="112"/>
      <c r="F51" s="122">
        <f t="shared" si="5"/>
        <v>0</v>
      </c>
      <c r="G51" s="66"/>
      <c r="H51" s="123">
        <f t="shared" ref="H51" si="7">+F51</f>
        <v>0</v>
      </c>
      <c r="I51" s="124"/>
      <c r="J51" s="125"/>
      <c r="K51" s="126"/>
      <c r="L51" s="126"/>
    </row>
    <row r="52" spans="1:12" ht="20.399999999999999" customHeight="1" thickBot="1" x14ac:dyDescent="0.35">
      <c r="A52" s="127"/>
      <c r="B52" s="128" t="s">
        <v>70</v>
      </c>
      <c r="C52" s="129"/>
      <c r="D52" s="129"/>
      <c r="E52" s="130"/>
      <c r="F52" s="130"/>
      <c r="G52" s="131">
        <f>SUM(G8:G49)</f>
        <v>0</v>
      </c>
      <c r="H52" s="132">
        <f>SUM(H8:H51)</f>
        <v>0</v>
      </c>
      <c r="I52" s="132">
        <f>SUM(I8:I49)</f>
        <v>0</v>
      </c>
      <c r="J52" s="132">
        <f>SUM(J8:J49)</f>
        <v>0</v>
      </c>
      <c r="K52" s="132">
        <f>SUM(K8:K49)</f>
        <v>0</v>
      </c>
      <c r="L52" s="132">
        <f>SUM(L8:L49)</f>
        <v>0</v>
      </c>
    </row>
    <row r="53" spans="1:12" ht="20.399999999999999" customHeight="1" x14ac:dyDescent="0.3">
      <c r="A53" s="133"/>
      <c r="B53" s="134" t="s">
        <v>71</v>
      </c>
      <c r="C53" s="135">
        <v>0.1</v>
      </c>
      <c r="D53" s="136"/>
      <c r="E53" s="137">
        <f>G52</f>
        <v>0</v>
      </c>
      <c r="F53" s="138"/>
      <c r="G53" s="139">
        <f t="shared" ref="G53:G58" si="8">+$G$52*C53</f>
        <v>0</v>
      </c>
      <c r="H53" s="139">
        <f t="shared" ref="H53:H58" si="9">+$H$52*C53</f>
        <v>0</v>
      </c>
      <c r="I53" s="139">
        <f t="shared" ref="I53:I58" si="10">+$I$52*C53</f>
        <v>0</v>
      </c>
      <c r="J53" s="140">
        <f t="shared" ref="J53:J58" si="11">+$J$52*C53</f>
        <v>0</v>
      </c>
      <c r="K53" s="140">
        <f t="shared" ref="K53:K58" si="12">+$K$52*C53</f>
        <v>0</v>
      </c>
      <c r="L53" s="141">
        <f>+L52*K53</f>
        <v>0</v>
      </c>
    </row>
    <row r="54" spans="1:12" ht="20.399999999999999" customHeight="1" x14ac:dyDescent="0.3">
      <c r="A54" s="142"/>
      <c r="B54" s="143" t="s">
        <v>72</v>
      </c>
      <c r="C54" s="144">
        <v>0.04</v>
      </c>
      <c r="D54" s="145"/>
      <c r="E54" s="146">
        <f>E53</f>
        <v>0</v>
      </c>
      <c r="F54" s="146"/>
      <c r="G54" s="139">
        <f t="shared" si="8"/>
        <v>0</v>
      </c>
      <c r="H54" s="139">
        <f t="shared" si="9"/>
        <v>0</v>
      </c>
      <c r="I54" s="139">
        <f t="shared" si="10"/>
        <v>0</v>
      </c>
      <c r="J54" s="140">
        <f t="shared" si="11"/>
        <v>0</v>
      </c>
      <c r="K54" s="140">
        <f t="shared" si="12"/>
        <v>0</v>
      </c>
      <c r="L54" s="147">
        <f>+L52*K54</f>
        <v>0</v>
      </c>
    </row>
    <row r="55" spans="1:12" ht="20.399999999999999" customHeight="1" x14ac:dyDescent="0.3">
      <c r="A55" s="142"/>
      <c r="B55" s="143" t="s">
        <v>73</v>
      </c>
      <c r="C55" s="144">
        <v>0.04</v>
      </c>
      <c r="D55" s="145"/>
      <c r="E55" s="146">
        <f>E54</f>
        <v>0</v>
      </c>
      <c r="F55" s="146"/>
      <c r="G55" s="139">
        <f t="shared" si="8"/>
        <v>0</v>
      </c>
      <c r="H55" s="139">
        <f t="shared" si="9"/>
        <v>0</v>
      </c>
      <c r="I55" s="139">
        <f t="shared" si="10"/>
        <v>0</v>
      </c>
      <c r="J55" s="140">
        <f t="shared" si="11"/>
        <v>0</v>
      </c>
      <c r="K55" s="140">
        <f t="shared" si="12"/>
        <v>0</v>
      </c>
      <c r="L55" s="147">
        <f>+L52*K55</f>
        <v>0</v>
      </c>
    </row>
    <row r="56" spans="1:12" ht="20.399999999999999" customHeight="1" x14ac:dyDescent="0.3">
      <c r="A56" s="142"/>
      <c r="B56" s="143" t="s">
        <v>74</v>
      </c>
      <c r="C56" s="144">
        <v>0.03</v>
      </c>
      <c r="D56" s="145"/>
      <c r="E56" s="146">
        <f>E55</f>
        <v>0</v>
      </c>
      <c r="F56" s="146"/>
      <c r="G56" s="139">
        <f t="shared" si="8"/>
        <v>0</v>
      </c>
      <c r="H56" s="139">
        <f t="shared" si="9"/>
        <v>0</v>
      </c>
      <c r="I56" s="139">
        <f t="shared" si="10"/>
        <v>0</v>
      </c>
      <c r="J56" s="140">
        <f t="shared" si="11"/>
        <v>0</v>
      </c>
      <c r="K56" s="140">
        <f t="shared" si="12"/>
        <v>0</v>
      </c>
      <c r="L56" s="147">
        <f>+L52*K56</f>
        <v>0</v>
      </c>
    </row>
    <row r="57" spans="1:12" ht="20.399999999999999" customHeight="1" x14ac:dyDescent="0.3">
      <c r="A57" s="142"/>
      <c r="B57" s="143" t="s">
        <v>75</v>
      </c>
      <c r="C57" s="144">
        <v>0.01</v>
      </c>
      <c r="D57" s="145"/>
      <c r="E57" s="146">
        <f>E56</f>
        <v>0</v>
      </c>
      <c r="F57" s="146"/>
      <c r="G57" s="139">
        <f t="shared" si="8"/>
        <v>0</v>
      </c>
      <c r="H57" s="139">
        <f t="shared" si="9"/>
        <v>0</v>
      </c>
      <c r="I57" s="139">
        <f t="shared" si="10"/>
        <v>0</v>
      </c>
      <c r="J57" s="140">
        <f t="shared" si="11"/>
        <v>0</v>
      </c>
      <c r="K57" s="140">
        <f t="shared" si="12"/>
        <v>0</v>
      </c>
      <c r="L57" s="147">
        <f>+L52*K57</f>
        <v>0</v>
      </c>
    </row>
    <row r="58" spans="1:12" ht="20.399999999999999" customHeight="1" x14ac:dyDescent="0.3">
      <c r="A58" s="142"/>
      <c r="B58" s="143" t="s">
        <v>76</v>
      </c>
      <c r="C58" s="148">
        <v>1E-3</v>
      </c>
      <c r="D58" s="145"/>
      <c r="E58" s="146">
        <f>E57</f>
        <v>0</v>
      </c>
      <c r="F58" s="146"/>
      <c r="G58" s="139">
        <f t="shared" si="8"/>
        <v>0</v>
      </c>
      <c r="H58" s="139">
        <f t="shared" si="9"/>
        <v>0</v>
      </c>
      <c r="I58" s="139">
        <f t="shared" si="10"/>
        <v>0</v>
      </c>
      <c r="J58" s="140">
        <f t="shared" si="11"/>
        <v>0</v>
      </c>
      <c r="K58" s="140">
        <f t="shared" si="12"/>
        <v>0</v>
      </c>
      <c r="L58" s="147">
        <f>+L52*K58</f>
        <v>0</v>
      </c>
    </row>
    <row r="59" spans="1:12" ht="20.399999999999999" customHeight="1" thickBot="1" x14ac:dyDescent="0.35">
      <c r="A59" s="142"/>
      <c r="B59" s="143" t="s">
        <v>77</v>
      </c>
      <c r="C59" s="144">
        <v>0.18</v>
      </c>
      <c r="D59" s="145"/>
      <c r="E59" s="146">
        <f>G53</f>
        <v>0</v>
      </c>
      <c r="F59" s="146"/>
      <c r="G59" s="149">
        <f>+G53*C59</f>
        <v>0</v>
      </c>
      <c r="H59" s="149">
        <f>+H53*C59</f>
        <v>0</v>
      </c>
      <c r="I59" s="139">
        <f>+I53*C59</f>
        <v>0</v>
      </c>
      <c r="J59" s="150">
        <f>+J53*C59</f>
        <v>0</v>
      </c>
      <c r="K59" s="140">
        <f>+K53*C59</f>
        <v>0</v>
      </c>
      <c r="L59" s="151">
        <f>+L53*K59</f>
        <v>0</v>
      </c>
    </row>
    <row r="60" spans="1:12" ht="20.399999999999999" customHeight="1" thickBot="1" x14ac:dyDescent="0.35">
      <c r="A60" s="152"/>
      <c r="B60" s="153" t="s">
        <v>78</v>
      </c>
      <c r="C60" s="154"/>
      <c r="D60" s="154"/>
      <c r="E60" s="155"/>
      <c r="F60" s="130"/>
      <c r="G60" s="131">
        <f t="shared" ref="G60:L60" si="13">SUM(G53:G59)</f>
        <v>0</v>
      </c>
      <c r="H60" s="156">
        <f t="shared" si="13"/>
        <v>0</v>
      </c>
      <c r="I60" s="156">
        <f t="shared" si="13"/>
        <v>0</v>
      </c>
      <c r="J60" s="156">
        <f t="shared" si="13"/>
        <v>0</v>
      </c>
      <c r="K60" s="156">
        <f t="shared" si="13"/>
        <v>0</v>
      </c>
      <c r="L60" s="157">
        <f t="shared" si="13"/>
        <v>0</v>
      </c>
    </row>
    <row r="61" spans="1:12" ht="20.399999999999999" customHeight="1" thickBot="1" x14ac:dyDescent="0.35">
      <c r="A61" s="158"/>
      <c r="B61" s="159" t="s">
        <v>79</v>
      </c>
      <c r="C61" s="159"/>
      <c r="D61" s="159"/>
      <c r="E61" s="160"/>
      <c r="F61" s="161"/>
      <c r="G61" s="162">
        <f t="shared" ref="G61:L61" si="14">+G52+G60</f>
        <v>0</v>
      </c>
      <c r="H61" s="162">
        <f t="shared" si="14"/>
        <v>0</v>
      </c>
      <c r="I61" s="162">
        <f t="shared" si="14"/>
        <v>0</v>
      </c>
      <c r="J61" s="163">
        <f t="shared" si="14"/>
        <v>0</v>
      </c>
      <c r="K61" s="163">
        <f t="shared" si="14"/>
        <v>0</v>
      </c>
      <c r="L61" s="164">
        <f t="shared" si="14"/>
        <v>0</v>
      </c>
    </row>
    <row r="62" spans="1:12" ht="18" x14ac:dyDescent="0.35">
      <c r="A62" s="165"/>
      <c r="B62" s="166"/>
      <c r="C62" s="167"/>
      <c r="D62" s="167"/>
      <c r="E62" s="167"/>
      <c r="F62" s="168"/>
      <c r="H62" s="169"/>
      <c r="I62" s="169"/>
    </row>
    <row r="63" spans="1:12" ht="20.399999999999999" x14ac:dyDescent="0.35">
      <c r="A63" s="165"/>
      <c r="B63" s="170"/>
      <c r="C63" s="167"/>
      <c r="D63" s="167"/>
      <c r="E63" s="167"/>
      <c r="F63" s="168"/>
      <c r="H63" s="171"/>
      <c r="J63" s="171"/>
    </row>
    <row r="64" spans="1:12" ht="18" x14ac:dyDescent="0.35">
      <c r="A64" s="165"/>
      <c r="B64" s="167"/>
      <c r="C64" s="167"/>
      <c r="D64" s="167"/>
      <c r="E64" s="167"/>
      <c r="F64" s="172"/>
      <c r="J64" s="171"/>
      <c r="K64" s="171"/>
    </row>
    <row r="65" spans="1:11" ht="18" x14ac:dyDescent="0.35">
      <c r="A65" s="165"/>
      <c r="B65" s="173"/>
      <c r="C65" s="167"/>
      <c r="D65" s="167"/>
      <c r="E65" s="174"/>
      <c r="F65" s="174"/>
      <c r="H65" s="174" t="s">
        <v>80</v>
      </c>
      <c r="I65" s="174"/>
      <c r="J65" s="169"/>
    </row>
    <row r="66" spans="1:11" ht="18" x14ac:dyDescent="0.35">
      <c r="A66" s="165"/>
      <c r="B66" s="175"/>
      <c r="C66" s="167"/>
      <c r="D66" s="167"/>
      <c r="E66" s="176"/>
      <c r="F66" s="176"/>
      <c r="H66" s="176" t="s">
        <v>81</v>
      </c>
      <c r="I66" s="176"/>
    </row>
    <row r="67" spans="1:11" ht="18" x14ac:dyDescent="0.35">
      <c r="A67" s="177"/>
      <c r="B67" s="175"/>
      <c r="C67" s="167"/>
      <c r="D67" s="167"/>
      <c r="E67" s="176"/>
      <c r="F67" s="176"/>
      <c r="H67" s="176" t="s">
        <v>82</v>
      </c>
      <c r="I67" s="176"/>
    </row>
    <row r="68" spans="1:11" ht="18" x14ac:dyDescent="0.35">
      <c r="A68" s="177"/>
      <c r="B68" s="167"/>
      <c r="C68" s="167"/>
      <c r="D68" s="88"/>
      <c r="E68" s="88"/>
      <c r="F68" s="88"/>
    </row>
    <row r="69" spans="1:11" ht="18" x14ac:dyDescent="0.35">
      <c r="A69" s="177"/>
      <c r="B69" s="167"/>
      <c r="C69" s="167"/>
      <c r="D69" s="88"/>
      <c r="E69" s="88"/>
      <c r="F69" s="88"/>
    </row>
    <row r="70" spans="1:11" ht="18" x14ac:dyDescent="0.35">
      <c r="A70" s="177"/>
      <c r="B70" s="167"/>
      <c r="C70" s="167"/>
      <c r="D70" s="167"/>
      <c r="E70" s="168"/>
      <c r="F70" s="167"/>
      <c r="J70" s="169"/>
    </row>
    <row r="71" spans="1:11" ht="21.6" x14ac:dyDescent="0.45">
      <c r="B71" s="170"/>
      <c r="C71" s="179"/>
      <c r="D71" s="179"/>
      <c r="E71" s="180"/>
      <c r="F71" s="179"/>
      <c r="K71" s="171"/>
    </row>
    <row r="72" spans="1:11" x14ac:dyDescent="0.3">
      <c r="E72" s="181"/>
      <c r="F72" s="181"/>
      <c r="G72" s="181"/>
      <c r="H72" s="178"/>
      <c r="I72" s="178"/>
    </row>
    <row r="73" spans="1:11" ht="19.8" x14ac:dyDescent="0.45">
      <c r="C73" s="179"/>
      <c r="D73" s="179"/>
      <c r="E73" s="182"/>
      <c r="F73" s="182"/>
      <c r="G73" s="182"/>
      <c r="H73" s="183"/>
      <c r="I73" s="183"/>
    </row>
    <row r="74" spans="1:11" ht="19.8" x14ac:dyDescent="0.45">
      <c r="C74" s="179"/>
      <c r="D74" s="179"/>
      <c r="E74" s="182"/>
      <c r="F74" s="182"/>
      <c r="G74" s="182"/>
      <c r="H74" s="183"/>
      <c r="I74" s="183"/>
    </row>
  </sheetData>
  <mergeCells count="34">
    <mergeCell ref="E72:G72"/>
    <mergeCell ref="E73:G73"/>
    <mergeCell ref="E74:G74"/>
    <mergeCell ref="E59:F59"/>
    <mergeCell ref="E65:F65"/>
    <mergeCell ref="H65:I65"/>
    <mergeCell ref="E66:F66"/>
    <mergeCell ref="H66:I66"/>
    <mergeCell ref="E67:F67"/>
    <mergeCell ref="H67:I67"/>
    <mergeCell ref="E53:F53"/>
    <mergeCell ref="E54:F54"/>
    <mergeCell ref="E55:F55"/>
    <mergeCell ref="E56:F56"/>
    <mergeCell ref="E57:F57"/>
    <mergeCell ref="E58:F58"/>
    <mergeCell ref="A27:G27"/>
    <mergeCell ref="B28:F28"/>
    <mergeCell ref="A36:G36"/>
    <mergeCell ref="B37:F37"/>
    <mergeCell ref="B40:F40"/>
    <mergeCell ref="B45:F45"/>
    <mergeCell ref="B8:F8"/>
    <mergeCell ref="A11:G11"/>
    <mergeCell ref="B12:F12"/>
    <mergeCell ref="A15:G15"/>
    <mergeCell ref="B16:F16"/>
    <mergeCell ref="B20:F20"/>
    <mergeCell ref="A1:L1"/>
    <mergeCell ref="A2:L2"/>
    <mergeCell ref="A3:L3"/>
    <mergeCell ref="A4:L4"/>
    <mergeCell ref="H6:J6"/>
    <mergeCell ref="K6:L6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view="pageBreakPreview" topLeftCell="A4" zoomScale="70" zoomScaleNormal="100" zoomScaleSheetLayoutView="70" workbookViewId="0">
      <pane ySplit="1248" activePane="bottomLeft"/>
      <selection activeCell="O52" sqref="O52"/>
      <selection pane="bottomLeft" activeCell="O52" sqref="O52"/>
    </sheetView>
  </sheetViews>
  <sheetFormatPr baseColWidth="10" defaultColWidth="9.109375" defaultRowHeight="14.4" x14ac:dyDescent="0.3"/>
  <cols>
    <col min="1" max="1" width="9.33203125" style="178" bestFit="1" customWidth="1"/>
    <col min="2" max="2" width="49.6640625" customWidth="1"/>
    <col min="3" max="3" width="11.33203125" bestFit="1" customWidth="1"/>
    <col min="5" max="5" width="19.88671875" customWidth="1"/>
    <col min="6" max="6" width="19.44140625" customWidth="1"/>
    <col min="7" max="7" width="25.109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83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84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3"/>
      <c r="B7" s="9"/>
      <c r="C7" s="14"/>
      <c r="D7" s="14"/>
      <c r="E7" s="15"/>
      <c r="F7" s="16"/>
      <c r="G7" s="16"/>
    </row>
    <row r="8" spans="1:7" ht="22.2" customHeight="1" thickBot="1" x14ac:dyDescent="0.35">
      <c r="A8" s="22" t="s">
        <v>18</v>
      </c>
      <c r="B8" s="184" t="s">
        <v>19</v>
      </c>
      <c r="C8" s="185"/>
      <c r="D8" s="185"/>
      <c r="E8" s="185"/>
      <c r="F8" s="186"/>
      <c r="G8" s="26">
        <f>SUM(F9:F10)</f>
        <v>0</v>
      </c>
    </row>
    <row r="9" spans="1:7" ht="18" x14ac:dyDescent="0.3">
      <c r="A9" s="37">
        <v>1.1000000000000001</v>
      </c>
      <c r="B9" s="31" t="s">
        <v>85</v>
      </c>
      <c r="C9" s="32">
        <f>'[1]MEMORIA CALCULO'!J12</f>
        <v>3</v>
      </c>
      <c r="D9" s="33" t="s">
        <v>7</v>
      </c>
      <c r="E9" s="34"/>
      <c r="F9" s="35">
        <f>C9*E9</f>
        <v>0</v>
      </c>
      <c r="G9" s="38"/>
    </row>
    <row r="10" spans="1:7" ht="18" x14ac:dyDescent="0.3">
      <c r="A10" s="187">
        <v>1.2</v>
      </c>
      <c r="B10" s="188" t="s">
        <v>86</v>
      </c>
      <c r="C10" s="189">
        <f>'[1]MEMORIA CALCULO'!J13</f>
        <v>3</v>
      </c>
      <c r="D10" s="190" t="s">
        <v>7</v>
      </c>
      <c r="E10" s="191"/>
      <c r="F10" s="35">
        <f>C10*E10</f>
        <v>0</v>
      </c>
      <c r="G10" s="38"/>
    </row>
    <row r="11" spans="1:7" ht="18" customHeight="1" thickBot="1" x14ac:dyDescent="0.35">
      <c r="A11" s="43"/>
      <c r="B11" s="44"/>
      <c r="C11" s="44"/>
      <c r="D11" s="44"/>
      <c r="E11" s="44"/>
      <c r="F11" s="44"/>
      <c r="G11" s="44"/>
    </row>
    <row r="12" spans="1:7" ht="16.2" thickBot="1" x14ac:dyDescent="0.35">
      <c r="A12" s="37" t="s">
        <v>22</v>
      </c>
      <c r="B12" s="48" t="s">
        <v>87</v>
      </c>
      <c r="C12" s="49"/>
      <c r="D12" s="49"/>
      <c r="E12" s="49"/>
      <c r="F12" s="49"/>
      <c r="G12" s="57">
        <f>SUM(F13:F14)</f>
        <v>0</v>
      </c>
    </row>
    <row r="13" spans="1:7" ht="18" x14ac:dyDescent="0.3">
      <c r="A13" s="37">
        <v>2.1</v>
      </c>
      <c r="B13" s="31" t="s">
        <v>88</v>
      </c>
      <c r="C13" s="32">
        <f>'[1]MEMORIA CALCULO'!J26</f>
        <v>6.7716000000000003</v>
      </c>
      <c r="D13" s="33" t="s">
        <v>25</v>
      </c>
      <c r="E13" s="34"/>
      <c r="F13" s="34">
        <f>C13*E13</f>
        <v>0</v>
      </c>
    </row>
    <row r="14" spans="1:7" ht="24" customHeight="1" x14ac:dyDescent="0.3">
      <c r="A14" s="37">
        <v>2.2000000000000002</v>
      </c>
      <c r="B14" s="31" t="s">
        <v>89</v>
      </c>
      <c r="C14" s="32">
        <f>+'[1]MEMORIA CALCULO'!J29</f>
        <v>16</v>
      </c>
      <c r="D14" s="33" t="s">
        <v>25</v>
      </c>
      <c r="E14" s="34"/>
      <c r="F14" s="34">
        <f>C14*E14</f>
        <v>0</v>
      </c>
      <c r="G14" s="192"/>
    </row>
    <row r="15" spans="1:7" ht="18" customHeight="1" thickBot="1" x14ac:dyDescent="0.35">
      <c r="A15" s="43" t="s">
        <v>90</v>
      </c>
      <c r="B15" s="44"/>
      <c r="C15" s="44"/>
      <c r="D15" s="44"/>
      <c r="E15" s="44"/>
      <c r="F15" s="44"/>
      <c r="G15" s="44"/>
    </row>
    <row r="16" spans="1:7" ht="20.399999999999999" customHeight="1" thickBot="1" x14ac:dyDescent="0.35">
      <c r="A16" s="37" t="s">
        <v>28</v>
      </c>
      <c r="B16" s="48" t="s">
        <v>23</v>
      </c>
      <c r="C16" s="49"/>
      <c r="D16" s="49"/>
      <c r="E16" s="49"/>
      <c r="F16" s="49"/>
      <c r="G16" s="50">
        <f>SUM(F17:F18)</f>
        <v>0</v>
      </c>
    </row>
    <row r="17" spans="1:7" ht="20.399999999999999" customHeight="1" x14ac:dyDescent="0.3">
      <c r="A17" s="37">
        <v>3.1</v>
      </c>
      <c r="B17" s="51" t="s">
        <v>91</v>
      </c>
      <c r="C17" s="52">
        <f>'[1]MEMORIA CALCULO'!J48</f>
        <v>3.0996000000000001</v>
      </c>
      <c r="D17" s="53" t="s">
        <v>25</v>
      </c>
      <c r="E17" s="55"/>
      <c r="F17" s="35">
        <f>C17*E17</f>
        <v>0</v>
      </c>
      <c r="G17" s="38"/>
    </row>
    <row r="18" spans="1:7" ht="34.200000000000003" customHeight="1" x14ac:dyDescent="0.3">
      <c r="A18" s="37">
        <v>3.2</v>
      </c>
      <c r="B18" s="118" t="s">
        <v>92</v>
      </c>
      <c r="C18" s="32">
        <f>'[1]MEMORIA CALCULO'!J51</f>
        <v>8.4</v>
      </c>
      <c r="D18" s="33" t="s">
        <v>57</v>
      </c>
      <c r="E18" s="34"/>
      <c r="F18" s="35">
        <f>C18*E18</f>
        <v>0</v>
      </c>
      <c r="G18" s="38"/>
    </row>
    <row r="19" spans="1:7" ht="18" customHeight="1" thickBot="1" x14ac:dyDescent="0.35">
      <c r="A19" s="43"/>
      <c r="B19" s="44"/>
      <c r="C19" s="44"/>
      <c r="D19" s="44"/>
      <c r="E19" s="44"/>
      <c r="F19" s="44"/>
      <c r="G19" s="44"/>
    </row>
    <row r="20" spans="1:7" ht="21.6" customHeight="1" thickBot="1" x14ac:dyDescent="0.35">
      <c r="A20" s="37" t="s">
        <v>32</v>
      </c>
      <c r="B20" s="48" t="s">
        <v>93</v>
      </c>
      <c r="C20" s="49"/>
      <c r="D20" s="49"/>
      <c r="E20" s="49"/>
      <c r="F20" s="49"/>
      <c r="G20" s="193">
        <f>SUM(F21:F21)</f>
        <v>0</v>
      </c>
    </row>
    <row r="21" spans="1:7" ht="25.2" customHeight="1" x14ac:dyDescent="0.3">
      <c r="A21" s="37">
        <v>4.0999999999999996</v>
      </c>
      <c r="B21" s="51" t="s">
        <v>94</v>
      </c>
      <c r="C21" s="52">
        <f>+'[1]MEMORIA CALCULO'!J64</f>
        <v>51.29399999999999</v>
      </c>
      <c r="D21" s="53" t="s">
        <v>57</v>
      </c>
      <c r="E21" s="55"/>
      <c r="F21" s="55">
        <f t="shared" ref="F21" si="0">C21*E21</f>
        <v>0</v>
      </c>
      <c r="G21" s="194"/>
    </row>
    <row r="22" spans="1:7" ht="16.2" thickBot="1" x14ac:dyDescent="0.35">
      <c r="A22" s="43"/>
      <c r="B22" s="44"/>
      <c r="C22" s="44"/>
      <c r="D22" s="44"/>
      <c r="E22" s="44"/>
      <c r="F22" s="44"/>
      <c r="G22" s="44"/>
    </row>
    <row r="23" spans="1:7" ht="21" customHeight="1" thickBot="1" x14ac:dyDescent="0.35">
      <c r="A23" s="37" t="s">
        <v>42</v>
      </c>
      <c r="B23" s="195" t="s">
        <v>95</v>
      </c>
      <c r="C23" s="52"/>
      <c r="D23" s="53"/>
      <c r="E23" s="54"/>
      <c r="F23" s="196"/>
      <c r="G23" s="57">
        <f>SUM(F24:F27)</f>
        <v>0</v>
      </c>
    </row>
    <row r="24" spans="1:7" ht="18.600000000000001" customHeight="1" x14ac:dyDescent="0.3">
      <c r="A24" s="37">
        <v>5.0999999999999996</v>
      </c>
      <c r="B24" s="51" t="s">
        <v>96</v>
      </c>
      <c r="C24" s="52">
        <f>+'[1]MEMORIA CALCULO'!J84</f>
        <v>6.8849999999999998</v>
      </c>
      <c r="D24" s="53" t="s">
        <v>57</v>
      </c>
      <c r="E24" s="55"/>
      <c r="F24" s="55">
        <f t="shared" ref="F24:F27" si="1">C24*E24</f>
        <v>0</v>
      </c>
      <c r="G24" s="194"/>
    </row>
    <row r="25" spans="1:7" ht="24.6" customHeight="1" x14ac:dyDescent="0.3">
      <c r="A25" s="37">
        <v>5.2</v>
      </c>
      <c r="B25" s="51" t="s">
        <v>97</v>
      </c>
      <c r="C25" s="52">
        <f>'[1]MEMORIA CALCULO'!J81</f>
        <v>116.13299999999998</v>
      </c>
      <c r="D25" s="53" t="s">
        <v>57</v>
      </c>
      <c r="E25" s="55"/>
      <c r="F25" s="55">
        <f t="shared" si="1"/>
        <v>0</v>
      </c>
      <c r="G25" s="38"/>
    </row>
    <row r="26" spans="1:7" ht="24.6" customHeight="1" x14ac:dyDescent="0.3">
      <c r="A26" s="37">
        <v>5.3</v>
      </c>
      <c r="B26" s="51" t="s">
        <v>98</v>
      </c>
      <c r="C26" s="52">
        <f>+'[1]MEMORIA CALCULO'!J88</f>
        <v>35.6</v>
      </c>
      <c r="D26" s="53" t="s">
        <v>39</v>
      </c>
      <c r="E26" s="55"/>
      <c r="F26" s="55">
        <f t="shared" si="1"/>
        <v>0</v>
      </c>
      <c r="G26" s="38"/>
    </row>
    <row r="27" spans="1:7" ht="24.6" customHeight="1" x14ac:dyDescent="0.3">
      <c r="A27" s="37">
        <v>5.4</v>
      </c>
      <c r="B27" s="51" t="s">
        <v>99</v>
      </c>
      <c r="C27" s="52">
        <f>'[1]MEMORIA CALCULO'!J92</f>
        <v>23.000000000000004</v>
      </c>
      <c r="D27" s="53" t="s">
        <v>39</v>
      </c>
      <c r="E27" s="55"/>
      <c r="F27" s="55">
        <f t="shared" si="1"/>
        <v>0</v>
      </c>
      <c r="G27" s="38"/>
    </row>
    <row r="28" spans="1:7" ht="18" customHeight="1" thickBot="1" x14ac:dyDescent="0.35">
      <c r="A28" s="43"/>
      <c r="B28" s="44"/>
      <c r="C28" s="44"/>
      <c r="D28" s="44"/>
      <c r="E28" s="44"/>
      <c r="F28" s="44"/>
      <c r="G28" s="44"/>
    </row>
    <row r="29" spans="1:7" ht="24" customHeight="1" thickBot="1" x14ac:dyDescent="0.35">
      <c r="A29" s="37" t="s">
        <v>51</v>
      </c>
      <c r="B29" s="48" t="s">
        <v>33</v>
      </c>
      <c r="C29" s="49"/>
      <c r="D29" s="49"/>
      <c r="E29" s="49"/>
      <c r="F29" s="49"/>
      <c r="G29" s="57">
        <f>SUM(F30:F39)</f>
        <v>0</v>
      </c>
    </row>
    <row r="30" spans="1:7" ht="36" customHeight="1" x14ac:dyDescent="0.3">
      <c r="A30" s="37">
        <v>6.1</v>
      </c>
      <c r="B30" s="73" t="s">
        <v>100</v>
      </c>
      <c r="C30" s="74">
        <v>1</v>
      </c>
      <c r="D30" s="73" t="s">
        <v>27</v>
      </c>
      <c r="E30" s="62"/>
      <c r="F30" s="63">
        <f t="shared" ref="F30:F36" si="2">C30*E30</f>
        <v>0</v>
      </c>
      <c r="G30" s="64"/>
    </row>
    <row r="31" spans="1:7" ht="36" customHeight="1" x14ac:dyDescent="0.3">
      <c r="A31" s="37">
        <v>6.2</v>
      </c>
      <c r="B31" s="73" t="s">
        <v>101</v>
      </c>
      <c r="C31" s="74">
        <v>1</v>
      </c>
      <c r="D31" s="73" t="s">
        <v>7</v>
      </c>
      <c r="E31" s="62"/>
      <c r="F31" s="63">
        <f t="shared" si="2"/>
        <v>0</v>
      </c>
      <c r="G31" s="64"/>
    </row>
    <row r="32" spans="1:7" ht="29.4" customHeight="1" x14ac:dyDescent="0.3">
      <c r="A32" s="37">
        <v>6.3</v>
      </c>
      <c r="B32" s="73" t="s">
        <v>102</v>
      </c>
      <c r="C32" s="74">
        <v>1</v>
      </c>
      <c r="D32" s="73" t="s">
        <v>7</v>
      </c>
      <c r="E32" s="62"/>
      <c r="F32" s="63">
        <f t="shared" si="2"/>
        <v>0</v>
      </c>
      <c r="G32" s="64"/>
    </row>
    <row r="33" spans="1:13" ht="29.4" customHeight="1" x14ac:dyDescent="0.3">
      <c r="A33" s="37">
        <v>6.4</v>
      </c>
      <c r="B33" s="73" t="s">
        <v>103</v>
      </c>
      <c r="C33" s="74">
        <v>2</v>
      </c>
      <c r="D33" s="73" t="s">
        <v>7</v>
      </c>
      <c r="E33" s="62"/>
      <c r="F33" s="63">
        <f t="shared" si="2"/>
        <v>0</v>
      </c>
      <c r="G33" s="64"/>
    </row>
    <row r="34" spans="1:13" ht="29.4" customHeight="1" x14ac:dyDescent="0.3">
      <c r="A34" s="37">
        <v>6.5</v>
      </c>
      <c r="B34" s="73" t="s">
        <v>104</v>
      </c>
      <c r="C34" s="74">
        <v>1</v>
      </c>
      <c r="D34" s="73" t="s">
        <v>7</v>
      </c>
      <c r="E34" s="62"/>
      <c r="F34" s="63">
        <f t="shared" si="2"/>
        <v>0</v>
      </c>
      <c r="G34" s="64"/>
    </row>
    <row r="35" spans="1:13" ht="27.6" customHeight="1" x14ac:dyDescent="0.3">
      <c r="A35" s="37">
        <v>6.6</v>
      </c>
      <c r="B35" s="73" t="s">
        <v>37</v>
      </c>
      <c r="C35" s="74">
        <v>1</v>
      </c>
      <c r="D35" s="73" t="s">
        <v>7</v>
      </c>
      <c r="E35" s="62"/>
      <c r="F35" s="63">
        <f t="shared" si="2"/>
        <v>0</v>
      </c>
      <c r="G35" s="64"/>
    </row>
    <row r="36" spans="1:13" ht="27" customHeight="1" x14ac:dyDescent="0.3">
      <c r="A36" s="37">
        <v>6.7</v>
      </c>
      <c r="B36" s="73" t="s">
        <v>35</v>
      </c>
      <c r="C36" s="74">
        <v>1</v>
      </c>
      <c r="D36" s="73" t="s">
        <v>7</v>
      </c>
      <c r="E36" s="62"/>
      <c r="F36" s="63">
        <f t="shared" si="2"/>
        <v>0</v>
      </c>
      <c r="G36" s="64"/>
    </row>
    <row r="37" spans="1:13" ht="54.6" customHeight="1" x14ac:dyDescent="0.3">
      <c r="A37" s="37">
        <v>6.8</v>
      </c>
      <c r="B37" s="73" t="s">
        <v>38</v>
      </c>
      <c r="C37" s="79">
        <v>2.5</v>
      </c>
      <c r="D37" s="80" t="s">
        <v>39</v>
      </c>
      <c r="E37" s="77"/>
      <c r="F37" s="63">
        <f>C37*E37</f>
        <v>0</v>
      </c>
      <c r="G37" s="66"/>
    </row>
    <row r="38" spans="1:13" ht="38.4" customHeight="1" x14ac:dyDescent="0.3">
      <c r="A38" s="37">
        <v>6.9</v>
      </c>
      <c r="B38" s="73" t="s">
        <v>105</v>
      </c>
      <c r="C38" s="82">
        <v>1</v>
      </c>
      <c r="D38" s="83" t="s">
        <v>41</v>
      </c>
      <c r="E38" s="84"/>
      <c r="F38" s="85">
        <f t="shared" ref="F38" si="3">C38*E38</f>
        <v>0</v>
      </c>
      <c r="G38" s="66"/>
    </row>
    <row r="39" spans="1:13" ht="28.95" customHeight="1" x14ac:dyDescent="0.3">
      <c r="A39" s="37" t="s">
        <v>106</v>
      </c>
      <c r="B39" s="51" t="s">
        <v>36</v>
      </c>
      <c r="C39" s="52">
        <v>1</v>
      </c>
      <c r="D39" s="53" t="s">
        <v>7</v>
      </c>
      <c r="E39" s="75"/>
      <c r="F39" s="63">
        <f>C39*E39</f>
        <v>0</v>
      </c>
      <c r="G39" s="66"/>
    </row>
    <row r="40" spans="1:13" ht="18.600000000000001" thickBot="1" x14ac:dyDescent="0.4">
      <c r="A40" s="86"/>
      <c r="B40" s="87"/>
      <c r="C40" s="87"/>
      <c r="D40" s="87"/>
      <c r="E40" s="87"/>
      <c r="F40" s="87"/>
      <c r="G40" s="87"/>
      <c r="K40" s="174"/>
      <c r="L40" s="174"/>
      <c r="M40" s="174"/>
    </row>
    <row r="41" spans="1:13" ht="22.2" customHeight="1" thickBot="1" x14ac:dyDescent="0.4">
      <c r="A41" s="37" t="s">
        <v>54</v>
      </c>
      <c r="B41" s="48" t="s">
        <v>43</v>
      </c>
      <c r="C41" s="49"/>
      <c r="D41" s="49"/>
      <c r="E41" s="49"/>
      <c r="F41" s="56"/>
      <c r="G41" s="57">
        <f>SUM(F42:F49)</f>
        <v>0</v>
      </c>
      <c r="K41" s="174"/>
      <c r="L41" s="174"/>
      <c r="M41" s="174"/>
    </row>
    <row r="42" spans="1:13" ht="24.6" customHeight="1" x14ac:dyDescent="0.3">
      <c r="A42" s="65">
        <v>7.1</v>
      </c>
      <c r="B42" s="76" t="s">
        <v>107</v>
      </c>
      <c r="C42" s="89">
        <v>2</v>
      </c>
      <c r="D42" s="90" t="s">
        <v>7</v>
      </c>
      <c r="E42" s="84"/>
      <c r="F42" s="85">
        <f t="shared" ref="F42:F49" si="4">C42*E42</f>
        <v>0</v>
      </c>
      <c r="G42" s="66"/>
    </row>
    <row r="43" spans="1:13" ht="30" x14ac:dyDescent="0.3">
      <c r="A43" s="65">
        <v>7.2</v>
      </c>
      <c r="B43" s="76" t="s">
        <v>108</v>
      </c>
      <c r="C43" s="89">
        <v>2</v>
      </c>
      <c r="D43" s="90" t="s">
        <v>7</v>
      </c>
      <c r="E43" s="84"/>
      <c r="F43" s="85">
        <f t="shared" si="4"/>
        <v>0</v>
      </c>
      <c r="G43" s="66"/>
    </row>
    <row r="44" spans="1:13" ht="21.6" customHeight="1" x14ac:dyDescent="0.3">
      <c r="A44" s="65">
        <v>7.3</v>
      </c>
      <c r="B44" s="76" t="s">
        <v>109</v>
      </c>
      <c r="C44" s="89">
        <v>3</v>
      </c>
      <c r="D44" s="90" t="s">
        <v>7</v>
      </c>
      <c r="E44" s="84"/>
      <c r="F44" s="85">
        <f t="shared" si="4"/>
        <v>0</v>
      </c>
      <c r="G44" s="66"/>
    </row>
    <row r="45" spans="1:13" ht="39.6" customHeight="1" x14ac:dyDescent="0.3">
      <c r="A45" s="65">
        <v>7.4</v>
      </c>
      <c r="B45" s="76" t="s">
        <v>110</v>
      </c>
      <c r="C45" s="89">
        <v>7</v>
      </c>
      <c r="D45" s="90" t="s">
        <v>7</v>
      </c>
      <c r="E45" s="84"/>
      <c r="F45" s="85">
        <f t="shared" si="4"/>
        <v>0</v>
      </c>
      <c r="G45" s="66"/>
    </row>
    <row r="46" spans="1:13" ht="20.399999999999999" customHeight="1" x14ac:dyDescent="0.3">
      <c r="A46" s="65">
        <v>7.5</v>
      </c>
      <c r="B46" s="76" t="s">
        <v>111</v>
      </c>
      <c r="C46" s="89">
        <v>6</v>
      </c>
      <c r="D46" s="90" t="s">
        <v>7</v>
      </c>
      <c r="E46" s="84"/>
      <c r="F46" s="85">
        <f t="shared" si="4"/>
        <v>0</v>
      </c>
      <c r="G46" s="66"/>
    </row>
    <row r="47" spans="1:13" ht="20.399999999999999" customHeight="1" x14ac:dyDescent="0.3">
      <c r="A47" s="65">
        <v>7.6</v>
      </c>
      <c r="B47" s="76" t="s">
        <v>112</v>
      </c>
      <c r="C47" s="91">
        <f>SUM(C42:C44)</f>
        <v>7</v>
      </c>
      <c r="D47" s="90" t="s">
        <v>7</v>
      </c>
      <c r="E47" s="84"/>
      <c r="F47" s="85">
        <f t="shared" si="4"/>
        <v>0</v>
      </c>
      <c r="G47" s="66"/>
    </row>
    <row r="48" spans="1:13" ht="20.399999999999999" customHeight="1" x14ac:dyDescent="0.3">
      <c r="A48" s="65">
        <v>7.7</v>
      </c>
      <c r="B48" s="76" t="s">
        <v>113</v>
      </c>
      <c r="C48" s="91">
        <v>1</v>
      </c>
      <c r="D48" s="90" t="s">
        <v>7</v>
      </c>
      <c r="E48" s="84"/>
      <c r="F48" s="85">
        <f t="shared" si="4"/>
        <v>0</v>
      </c>
      <c r="G48" s="66"/>
    </row>
    <row r="49" spans="1:7" ht="20.399999999999999" customHeight="1" x14ac:dyDescent="0.3">
      <c r="A49" s="65">
        <v>7.8</v>
      </c>
      <c r="B49" s="76" t="s">
        <v>114</v>
      </c>
      <c r="C49" s="91">
        <v>7</v>
      </c>
      <c r="D49" s="90" t="s">
        <v>7</v>
      </c>
      <c r="E49" s="84"/>
      <c r="F49" s="85">
        <f t="shared" si="4"/>
        <v>0</v>
      </c>
      <c r="G49" s="66"/>
    </row>
    <row r="50" spans="1:7" ht="18" customHeight="1" thickBot="1" x14ac:dyDescent="0.35">
      <c r="A50" s="86"/>
      <c r="B50" s="87"/>
      <c r="C50" s="87"/>
      <c r="D50" s="87"/>
      <c r="E50" s="87"/>
      <c r="F50" s="87"/>
      <c r="G50" s="87"/>
    </row>
    <row r="51" spans="1:7" ht="21.6" customHeight="1" thickBot="1" x14ac:dyDescent="0.35">
      <c r="A51" s="65" t="s">
        <v>60</v>
      </c>
      <c r="B51" s="48" t="s">
        <v>55</v>
      </c>
      <c r="C51" s="49"/>
      <c r="D51" s="49"/>
      <c r="E51" s="49"/>
      <c r="F51" s="105"/>
      <c r="G51" s="57">
        <f>SUM(F52:F54)</f>
        <v>0</v>
      </c>
    </row>
    <row r="52" spans="1:7" ht="21.6" customHeight="1" x14ac:dyDescent="0.3">
      <c r="A52" s="65">
        <v>8.1</v>
      </c>
      <c r="B52" s="76" t="s">
        <v>115</v>
      </c>
      <c r="C52" s="91">
        <f>'[1]MEMORIA CALCULO'!L113</f>
        <v>213.47000000000003</v>
      </c>
      <c r="D52" s="90" t="s">
        <v>57</v>
      </c>
      <c r="E52" s="77"/>
      <c r="F52" s="63">
        <f>C52*E52</f>
        <v>0</v>
      </c>
      <c r="G52" s="66"/>
    </row>
    <row r="53" spans="1:7" ht="21.6" customHeight="1" x14ac:dyDescent="0.3">
      <c r="A53" s="65">
        <v>8.1999999999999993</v>
      </c>
      <c r="B53" s="76" t="s">
        <v>116</v>
      </c>
      <c r="C53" s="91">
        <f>'[1]MEMORIA CALCULO'!J119</f>
        <v>117.17</v>
      </c>
      <c r="D53" s="90" t="s">
        <v>57</v>
      </c>
      <c r="E53" s="77"/>
      <c r="F53" s="63">
        <f>C53*E53</f>
        <v>0</v>
      </c>
      <c r="G53" s="66"/>
    </row>
    <row r="54" spans="1:7" ht="18" customHeight="1" thickBot="1" x14ac:dyDescent="0.35">
      <c r="A54" s="86"/>
      <c r="B54" s="87"/>
      <c r="C54" s="87"/>
      <c r="D54" s="87"/>
      <c r="E54" s="87"/>
      <c r="F54" s="87"/>
      <c r="G54" s="87"/>
    </row>
    <row r="55" spans="1:7" ht="24" customHeight="1" thickBot="1" x14ac:dyDescent="0.35">
      <c r="A55" s="92" t="s">
        <v>117</v>
      </c>
      <c r="B55" s="93" t="s">
        <v>52</v>
      </c>
      <c r="C55" s="24"/>
      <c r="D55" s="24"/>
      <c r="E55" s="24"/>
      <c r="F55" s="25"/>
      <c r="G55" s="94">
        <f>SUM(F56:F56)</f>
        <v>0</v>
      </c>
    </row>
    <row r="56" spans="1:7" ht="31.2" x14ac:dyDescent="0.3">
      <c r="A56" s="95">
        <v>9.01</v>
      </c>
      <c r="B56" s="96" t="s">
        <v>118</v>
      </c>
      <c r="C56" s="82">
        <v>2</v>
      </c>
      <c r="D56" s="83" t="s">
        <v>7</v>
      </c>
      <c r="E56" s="84"/>
      <c r="F56" s="63">
        <f>C56*E56</f>
        <v>0</v>
      </c>
      <c r="G56" s="64"/>
    </row>
    <row r="57" spans="1:7" ht="18" customHeight="1" thickBot="1" x14ac:dyDescent="0.35">
      <c r="A57" s="65"/>
      <c r="B57" s="51"/>
      <c r="C57" s="106"/>
      <c r="D57" s="107"/>
      <c r="E57" s="108"/>
      <c r="F57" s="108"/>
      <c r="G57" s="66"/>
    </row>
    <row r="58" spans="1:7" ht="18" customHeight="1" thickBot="1" x14ac:dyDescent="0.35">
      <c r="A58" s="65" t="s">
        <v>119</v>
      </c>
      <c r="B58" s="48" t="s">
        <v>61</v>
      </c>
      <c r="C58" s="49"/>
      <c r="D58" s="49"/>
      <c r="E58" s="49"/>
      <c r="F58" s="105"/>
      <c r="G58" s="57">
        <f>SUM(F59:F65)</f>
        <v>0</v>
      </c>
    </row>
    <row r="59" spans="1:7" ht="20.399999999999999" customHeight="1" x14ac:dyDescent="0.3">
      <c r="A59" s="197">
        <v>10.01</v>
      </c>
      <c r="B59" s="198" t="s">
        <v>63</v>
      </c>
      <c r="C59" s="110">
        <v>4</v>
      </c>
      <c r="D59" s="111" t="s">
        <v>64</v>
      </c>
      <c r="E59" s="112"/>
      <c r="F59" s="121">
        <f>C59*E59</f>
        <v>0</v>
      </c>
      <c r="G59" s="64"/>
    </row>
    <row r="60" spans="1:7" ht="20.399999999999999" customHeight="1" x14ac:dyDescent="0.3">
      <c r="A60" s="197">
        <v>10.02</v>
      </c>
      <c r="B60" s="198" t="s">
        <v>120</v>
      </c>
      <c r="C60" s="110">
        <v>1</v>
      </c>
      <c r="D60" s="111" t="s">
        <v>41</v>
      </c>
      <c r="E60" s="112"/>
      <c r="F60" s="121">
        <f>C60*E60</f>
        <v>0</v>
      </c>
      <c r="G60" s="64"/>
    </row>
    <row r="61" spans="1:7" ht="157.94999999999999" customHeight="1" x14ac:dyDescent="0.3">
      <c r="A61" s="117">
        <v>10.029999999999999</v>
      </c>
      <c r="B61" s="118" t="s">
        <v>66</v>
      </c>
      <c r="C61" s="119">
        <v>1</v>
      </c>
      <c r="D61" s="120" t="s">
        <v>7</v>
      </c>
      <c r="E61" s="121"/>
      <c r="F61" s="122">
        <f t="shared" ref="F61:F65" si="5">C61*E61</f>
        <v>0</v>
      </c>
      <c r="G61" s="66"/>
    </row>
    <row r="62" spans="1:7" ht="30" x14ac:dyDescent="0.3">
      <c r="A62" s="117">
        <v>10.039999999999999</v>
      </c>
      <c r="B62" s="118" t="s">
        <v>121</v>
      </c>
      <c r="C62" s="119">
        <v>2</v>
      </c>
      <c r="D62" s="120" t="s">
        <v>7</v>
      </c>
      <c r="E62" s="121"/>
      <c r="F62" s="122">
        <f t="shared" si="5"/>
        <v>0</v>
      </c>
      <c r="G62" s="66"/>
    </row>
    <row r="63" spans="1:7" ht="19.2" customHeight="1" x14ac:dyDescent="0.3">
      <c r="A63" s="117">
        <v>10.050000000000001</v>
      </c>
      <c r="B63" s="76" t="s">
        <v>122</v>
      </c>
      <c r="C63" s="114">
        <v>1</v>
      </c>
      <c r="D63" s="115" t="s">
        <v>7</v>
      </c>
      <c r="E63" s="116"/>
      <c r="F63" s="122">
        <f t="shared" si="5"/>
        <v>0</v>
      </c>
      <c r="G63" s="66"/>
    </row>
    <row r="64" spans="1:7" ht="19.2" customHeight="1" x14ac:dyDescent="0.3">
      <c r="A64" s="117">
        <v>10.06</v>
      </c>
      <c r="B64" s="76" t="s">
        <v>69</v>
      </c>
      <c r="C64" s="114">
        <v>1</v>
      </c>
      <c r="D64" s="115" t="s">
        <v>7</v>
      </c>
      <c r="E64" s="116"/>
      <c r="F64" s="122">
        <f t="shared" si="5"/>
        <v>0</v>
      </c>
      <c r="G64" s="66"/>
    </row>
    <row r="65" spans="1:7" ht="19.2" customHeight="1" x14ac:dyDescent="0.3">
      <c r="A65" s="117">
        <v>10.07</v>
      </c>
      <c r="B65" s="76" t="s">
        <v>123</v>
      </c>
      <c r="C65" s="114">
        <v>2</v>
      </c>
      <c r="D65" s="115" t="s">
        <v>7</v>
      </c>
      <c r="E65" s="116"/>
      <c r="F65" s="122">
        <f t="shared" si="5"/>
        <v>0</v>
      </c>
      <c r="G65" s="66"/>
    </row>
    <row r="66" spans="1:7" ht="16.2" thickBot="1" x14ac:dyDescent="0.35">
      <c r="A66" s="199"/>
      <c r="B66" s="200"/>
      <c r="C66" s="201"/>
      <c r="D66" s="202"/>
      <c r="E66" s="203"/>
      <c r="F66" s="204"/>
      <c r="G66" s="66"/>
    </row>
    <row r="67" spans="1:7" ht="22.2" customHeight="1" thickBot="1" x14ac:dyDescent="0.35">
      <c r="A67" s="37" t="s">
        <v>124</v>
      </c>
      <c r="B67" s="48" t="s">
        <v>125</v>
      </c>
      <c r="C67" s="49"/>
      <c r="D67" s="49"/>
      <c r="E67" s="49"/>
      <c r="F67" s="49"/>
      <c r="G67" s="57">
        <f>SUM(F68:F69)</f>
        <v>0</v>
      </c>
    </row>
    <row r="68" spans="1:7" ht="18" x14ac:dyDescent="0.3">
      <c r="A68" s="37">
        <v>11.1</v>
      </c>
      <c r="B68" s="76" t="s">
        <v>126</v>
      </c>
      <c r="C68" s="52">
        <f>'[1]MEMORIA CALCULO'!J98</f>
        <v>9.6626999999999992</v>
      </c>
      <c r="D68" s="90" t="s">
        <v>57</v>
      </c>
      <c r="E68" s="55"/>
      <c r="F68" s="62">
        <f t="shared" ref="F68:F69" si="6">C68*E68</f>
        <v>0</v>
      </c>
      <c r="G68" s="38"/>
    </row>
    <row r="69" spans="1:7" ht="18.600000000000001" thickBot="1" x14ac:dyDescent="0.35">
      <c r="A69" s="37"/>
      <c r="B69" s="76"/>
      <c r="C69" s="52"/>
      <c r="D69" s="90"/>
      <c r="E69" s="55"/>
      <c r="F69" s="62">
        <f t="shared" si="6"/>
        <v>0</v>
      </c>
      <c r="G69" s="38"/>
    </row>
    <row r="70" spans="1:7" ht="36.6" customHeight="1" thickBot="1" x14ac:dyDescent="0.35">
      <c r="A70" s="37" t="s">
        <v>127</v>
      </c>
      <c r="B70" s="48" t="s">
        <v>128</v>
      </c>
      <c r="C70" s="49"/>
      <c r="D70" s="49"/>
      <c r="E70" s="49"/>
      <c r="F70" s="49"/>
      <c r="G70" s="57">
        <f>SUM(F71:F74)</f>
        <v>0</v>
      </c>
    </row>
    <row r="71" spans="1:7" ht="36.6" customHeight="1" x14ac:dyDescent="0.3">
      <c r="A71" s="37">
        <v>13.1</v>
      </c>
      <c r="B71" s="76" t="s">
        <v>129</v>
      </c>
      <c r="C71" s="52">
        <f>+'[1]MEMORIA CALCULO'!C122</f>
        <v>2</v>
      </c>
      <c r="D71" s="90" t="s">
        <v>7</v>
      </c>
      <c r="E71" s="55"/>
      <c r="F71" s="62">
        <f t="shared" ref="F71:F74" si="7">C71*E71</f>
        <v>0</v>
      </c>
      <c r="G71" s="38"/>
    </row>
    <row r="72" spans="1:7" ht="36.6" customHeight="1" x14ac:dyDescent="0.3">
      <c r="A72" s="37">
        <v>13.2</v>
      </c>
      <c r="B72" s="76" t="s">
        <v>130</v>
      </c>
      <c r="C72" s="52">
        <v>1</v>
      </c>
      <c r="D72" s="90" t="s">
        <v>7</v>
      </c>
      <c r="E72" s="55"/>
      <c r="F72" s="62">
        <f t="shared" si="7"/>
        <v>0</v>
      </c>
      <c r="G72" s="38"/>
    </row>
    <row r="73" spans="1:7" ht="27.75" customHeight="1" x14ac:dyDescent="0.3">
      <c r="A73" s="205">
        <v>13.3</v>
      </c>
      <c r="B73" s="206" t="s">
        <v>131</v>
      </c>
      <c r="C73" s="207">
        <v>3</v>
      </c>
      <c r="D73" s="208" t="s">
        <v>7</v>
      </c>
      <c r="E73" s="209"/>
      <c r="F73" s="62">
        <f t="shared" si="7"/>
        <v>0</v>
      </c>
      <c r="G73" s="66"/>
    </row>
    <row r="74" spans="1:7" ht="27.75" customHeight="1" x14ac:dyDescent="0.3">
      <c r="A74" s="205">
        <v>13.4</v>
      </c>
      <c r="B74" s="206" t="s">
        <v>132</v>
      </c>
      <c r="C74" s="207">
        <v>3</v>
      </c>
      <c r="D74" s="208" t="s">
        <v>7</v>
      </c>
      <c r="E74" s="209"/>
      <c r="F74" s="62">
        <f t="shared" si="7"/>
        <v>0</v>
      </c>
      <c r="G74" s="66"/>
    </row>
    <row r="75" spans="1:7" ht="21.6" customHeight="1" x14ac:dyDescent="0.3">
      <c r="A75" s="210"/>
      <c r="B75" s="211" t="s">
        <v>70</v>
      </c>
      <c r="C75" s="212"/>
      <c r="D75" s="212"/>
      <c r="E75" s="213"/>
      <c r="F75" s="213"/>
      <c r="G75" s="214">
        <f>SUM(G8:G73)</f>
        <v>0</v>
      </c>
    </row>
    <row r="76" spans="1:7" ht="21.6" customHeight="1" x14ac:dyDescent="0.3">
      <c r="A76" s="133"/>
      <c r="B76" s="134" t="s">
        <v>71</v>
      </c>
      <c r="C76" s="135">
        <v>0.1</v>
      </c>
      <c r="D76" s="136"/>
      <c r="E76" s="215"/>
      <c r="F76" s="216"/>
      <c r="G76" s="139">
        <f>+$G$75*C76</f>
        <v>0</v>
      </c>
    </row>
    <row r="77" spans="1:7" ht="21.6" customHeight="1" x14ac:dyDescent="0.3">
      <c r="A77" s="142"/>
      <c r="B77" s="143" t="s">
        <v>72</v>
      </c>
      <c r="C77" s="144">
        <v>0.04</v>
      </c>
      <c r="D77" s="145"/>
      <c r="E77" s="146"/>
      <c r="F77" s="146"/>
      <c r="G77" s="139">
        <f t="shared" ref="G77:G81" si="8">+$G$75*C77</f>
        <v>0</v>
      </c>
    </row>
    <row r="78" spans="1:7" ht="21.6" customHeight="1" x14ac:dyDescent="0.3">
      <c r="A78" s="142"/>
      <c r="B78" s="143" t="s">
        <v>73</v>
      </c>
      <c r="C78" s="144">
        <v>0.04</v>
      </c>
      <c r="D78" s="145"/>
      <c r="E78" s="146"/>
      <c r="F78" s="146"/>
      <c r="G78" s="139">
        <f t="shared" si="8"/>
        <v>0</v>
      </c>
    </row>
    <row r="79" spans="1:7" ht="21.6" customHeight="1" x14ac:dyDescent="0.3">
      <c r="A79" s="142"/>
      <c r="B79" s="143" t="s">
        <v>74</v>
      </c>
      <c r="C79" s="144">
        <v>0.03</v>
      </c>
      <c r="D79" s="145"/>
      <c r="E79" s="146"/>
      <c r="F79" s="146"/>
      <c r="G79" s="139">
        <f t="shared" si="8"/>
        <v>0</v>
      </c>
    </row>
    <row r="80" spans="1:7" ht="21.6" customHeight="1" x14ac:dyDescent="0.3">
      <c r="A80" s="142"/>
      <c r="B80" s="143" t="s">
        <v>133</v>
      </c>
      <c r="C80" s="144">
        <v>0.01</v>
      </c>
      <c r="D80" s="145"/>
      <c r="E80" s="146"/>
      <c r="F80" s="146"/>
      <c r="G80" s="139">
        <f t="shared" si="8"/>
        <v>0</v>
      </c>
    </row>
    <row r="81" spans="1:7" ht="21.6" customHeight="1" x14ac:dyDescent="0.3">
      <c r="A81" s="142"/>
      <c r="B81" s="143" t="s">
        <v>76</v>
      </c>
      <c r="C81" s="148">
        <v>1E-3</v>
      </c>
      <c r="D81" s="145"/>
      <c r="E81" s="146"/>
      <c r="F81" s="146"/>
      <c r="G81" s="139">
        <f t="shared" si="8"/>
        <v>0</v>
      </c>
    </row>
    <row r="82" spans="1:7" ht="21.6" customHeight="1" thickBot="1" x14ac:dyDescent="0.35">
      <c r="A82" s="142"/>
      <c r="B82" s="143" t="s">
        <v>77</v>
      </c>
      <c r="C82" s="144">
        <v>0.18</v>
      </c>
      <c r="D82" s="145"/>
      <c r="E82" s="146"/>
      <c r="F82" s="146"/>
      <c r="G82" s="149">
        <f>+G76*C82</f>
        <v>0</v>
      </c>
    </row>
    <row r="83" spans="1:7" ht="21.6" customHeight="1" thickBot="1" x14ac:dyDescent="0.35">
      <c r="A83" s="152"/>
      <c r="B83" s="153" t="s">
        <v>78</v>
      </c>
      <c r="C83" s="154"/>
      <c r="D83" s="154"/>
      <c r="E83" s="155"/>
      <c r="F83" s="130"/>
      <c r="G83" s="131">
        <f t="shared" ref="G83" si="9">SUM(G76:G82)</f>
        <v>0</v>
      </c>
    </row>
    <row r="84" spans="1:7" ht="21.6" customHeight="1" thickBot="1" x14ac:dyDescent="0.35">
      <c r="A84" s="158"/>
      <c r="B84" s="159" t="s">
        <v>79</v>
      </c>
      <c r="C84" s="159"/>
      <c r="D84" s="159"/>
      <c r="E84" s="160"/>
      <c r="F84" s="161"/>
      <c r="G84" s="162">
        <f t="shared" ref="G84" si="10">+G75+G83</f>
        <v>0</v>
      </c>
    </row>
    <row r="85" spans="1:7" ht="20.399999999999999" x14ac:dyDescent="0.35">
      <c r="A85" s="165"/>
      <c r="B85" s="170"/>
      <c r="C85" s="167"/>
      <c r="D85" s="167"/>
      <c r="E85" s="167"/>
      <c r="F85" s="168"/>
    </row>
    <row r="86" spans="1:7" ht="18" x14ac:dyDescent="0.35">
      <c r="A86" s="165"/>
      <c r="B86" s="167"/>
      <c r="C86" s="167"/>
      <c r="D86" s="167"/>
      <c r="E86" s="167"/>
      <c r="F86" s="172"/>
    </row>
    <row r="87" spans="1:7" ht="18" x14ac:dyDescent="0.35">
      <c r="A87" s="165"/>
      <c r="B87" s="173"/>
      <c r="C87" s="167"/>
      <c r="D87" s="167"/>
      <c r="E87" s="174"/>
      <c r="F87" s="174"/>
    </row>
    <row r="88" spans="1:7" ht="18" x14ac:dyDescent="0.35">
      <c r="A88" s="165"/>
      <c r="B88" s="175"/>
      <c r="C88" s="167"/>
      <c r="D88" s="167"/>
      <c r="E88" s="176"/>
      <c r="F88" s="176"/>
    </row>
    <row r="89" spans="1:7" ht="18" x14ac:dyDescent="0.35">
      <c r="A89" s="177"/>
      <c r="B89" s="175"/>
      <c r="C89" s="167"/>
      <c r="D89" s="167"/>
      <c r="E89" s="176"/>
      <c r="F89" s="176"/>
    </row>
    <row r="90" spans="1:7" ht="21.6" x14ac:dyDescent="0.45">
      <c r="B90" s="170"/>
      <c r="C90" s="179"/>
      <c r="D90" s="179"/>
      <c r="E90" s="180"/>
      <c r="F90" s="179"/>
    </row>
    <row r="91" spans="1:7" x14ac:dyDescent="0.3">
      <c r="E91" s="181"/>
      <c r="F91" s="181"/>
      <c r="G91" s="181"/>
    </row>
    <row r="92" spans="1:7" ht="19.8" x14ac:dyDescent="0.45">
      <c r="C92" s="179"/>
      <c r="D92" s="179"/>
      <c r="E92" s="182"/>
      <c r="F92" s="182"/>
      <c r="G92" s="182"/>
    </row>
    <row r="93" spans="1:7" ht="19.8" x14ac:dyDescent="0.45">
      <c r="C93" s="179"/>
      <c r="D93" s="179"/>
      <c r="E93" s="182"/>
      <c r="F93" s="182"/>
      <c r="G93" s="182"/>
    </row>
  </sheetData>
  <mergeCells count="38">
    <mergeCell ref="E92:G92"/>
    <mergeCell ref="E93:G93"/>
    <mergeCell ref="E81:F81"/>
    <mergeCell ref="E82:F82"/>
    <mergeCell ref="E87:F87"/>
    <mergeCell ref="E88:F88"/>
    <mergeCell ref="E89:F89"/>
    <mergeCell ref="E91:G91"/>
    <mergeCell ref="B70:F70"/>
    <mergeCell ref="E76:F76"/>
    <mergeCell ref="E77:F77"/>
    <mergeCell ref="E78:F78"/>
    <mergeCell ref="E79:F79"/>
    <mergeCell ref="E80:F80"/>
    <mergeCell ref="A50:G50"/>
    <mergeCell ref="B51:F51"/>
    <mergeCell ref="A54:G54"/>
    <mergeCell ref="B55:F55"/>
    <mergeCell ref="B58:F58"/>
    <mergeCell ref="B67:F67"/>
    <mergeCell ref="A28:G28"/>
    <mergeCell ref="B29:F29"/>
    <mergeCell ref="A40:G40"/>
    <mergeCell ref="K40:M40"/>
    <mergeCell ref="B41:F41"/>
    <mergeCell ref="K41:M41"/>
    <mergeCell ref="B12:F12"/>
    <mergeCell ref="A15:G15"/>
    <mergeCell ref="B16:F16"/>
    <mergeCell ref="A19:G19"/>
    <mergeCell ref="B20:F20"/>
    <mergeCell ref="A22:G22"/>
    <mergeCell ref="A1:G1"/>
    <mergeCell ref="A2:G2"/>
    <mergeCell ref="A3:G3"/>
    <mergeCell ref="A4:G4"/>
    <mergeCell ref="B8:F8"/>
    <mergeCell ref="A11:G11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2" manualBreakCount="2">
    <brk id="44" max="6" man="1"/>
    <brk id="7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view="pageBreakPreview" topLeftCell="A4" zoomScale="70" zoomScaleNormal="100" zoomScaleSheetLayoutView="70" workbookViewId="0">
      <pane ySplit="1248" topLeftCell="A34" activePane="bottomLeft"/>
      <selection activeCell="O52" sqref="O52"/>
      <selection pane="bottomLeft" activeCell="O52" sqref="O52"/>
    </sheetView>
  </sheetViews>
  <sheetFormatPr baseColWidth="10" defaultColWidth="9.109375" defaultRowHeight="14.4" x14ac:dyDescent="0.3"/>
  <cols>
    <col min="1" max="1" width="9.33203125" style="178" bestFit="1" customWidth="1"/>
    <col min="2" max="2" width="49.6640625" customWidth="1"/>
    <col min="3" max="3" width="11.33203125" bestFit="1" customWidth="1"/>
    <col min="5" max="5" width="19.88671875" customWidth="1"/>
    <col min="6" max="6" width="19.44140625" customWidth="1"/>
    <col min="7" max="7" width="25.109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134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135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3"/>
      <c r="B7" s="9"/>
      <c r="C7" s="14"/>
      <c r="D7" s="14"/>
      <c r="E7" s="15"/>
      <c r="F7" s="16"/>
      <c r="G7" s="16"/>
    </row>
    <row r="8" spans="1:7" ht="22.2" customHeight="1" thickBot="1" x14ac:dyDescent="0.35">
      <c r="A8" s="22" t="s">
        <v>18</v>
      </c>
      <c r="B8" s="184" t="s">
        <v>19</v>
      </c>
      <c r="C8" s="185"/>
      <c r="D8" s="185"/>
      <c r="E8" s="185"/>
      <c r="F8" s="186"/>
      <c r="G8" s="26">
        <f>SUM(F9:F11)</f>
        <v>0</v>
      </c>
    </row>
    <row r="9" spans="1:7" ht="18" x14ac:dyDescent="0.3">
      <c r="A9" s="37">
        <v>1.1000000000000001</v>
      </c>
      <c r="B9" s="31" t="s">
        <v>136</v>
      </c>
      <c r="C9" s="32">
        <f>'[2]MEMORIA CALCULO'!F12</f>
        <v>4</v>
      </c>
      <c r="D9" s="33" t="s">
        <v>7</v>
      </c>
      <c r="E9" s="34"/>
      <c r="F9" s="35">
        <f>C9*E9</f>
        <v>0</v>
      </c>
      <c r="G9" s="38"/>
    </row>
    <row r="10" spans="1:7" ht="18" x14ac:dyDescent="0.3">
      <c r="A10" s="37">
        <v>1.2</v>
      </c>
      <c r="B10" s="31" t="s">
        <v>137</v>
      </c>
      <c r="C10" s="32">
        <f>'[2]MEMORIA CALCULO'!F14</f>
        <v>3</v>
      </c>
      <c r="D10" s="33" t="s">
        <v>7</v>
      </c>
      <c r="E10" s="34"/>
      <c r="F10" s="35">
        <f t="shared" ref="F10:F11" si="0">C10*E10</f>
        <v>0</v>
      </c>
      <c r="G10" s="38"/>
    </row>
    <row r="11" spans="1:7" ht="18" x14ac:dyDescent="0.3">
      <c r="A11" s="37">
        <v>1.3</v>
      </c>
      <c r="B11" s="31" t="s">
        <v>138</v>
      </c>
      <c r="C11" s="32">
        <f>'[2]MEMORIA CALCULO'!F16</f>
        <v>1</v>
      </c>
      <c r="D11" s="33" t="s">
        <v>7</v>
      </c>
      <c r="E11" s="34"/>
      <c r="F11" s="35">
        <f t="shared" si="0"/>
        <v>0</v>
      </c>
      <c r="G11" s="38"/>
    </row>
    <row r="12" spans="1:7" ht="18" customHeight="1" thickBot="1" x14ac:dyDescent="0.35">
      <c r="A12" s="43"/>
      <c r="B12" s="44"/>
      <c r="C12" s="44"/>
      <c r="D12" s="44"/>
      <c r="E12" s="44"/>
      <c r="F12" s="44"/>
      <c r="G12" s="44"/>
    </row>
    <row r="13" spans="1:7" ht="16.2" thickBot="1" x14ac:dyDescent="0.35">
      <c r="A13" s="37" t="s">
        <v>22</v>
      </c>
      <c r="B13" s="48" t="s">
        <v>87</v>
      </c>
      <c r="C13" s="49"/>
      <c r="D13" s="49"/>
      <c r="E13" s="49"/>
      <c r="F13" s="49"/>
      <c r="G13" s="57">
        <f>SUM(F14:F15)</f>
        <v>0</v>
      </c>
    </row>
    <row r="14" spans="1:7" ht="18" x14ac:dyDescent="0.3">
      <c r="A14" s="37">
        <v>2.1</v>
      </c>
      <c r="B14" s="31" t="s">
        <v>88</v>
      </c>
      <c r="C14" s="32">
        <f>'[2]MEMORIA CALCULO'!J23</f>
        <v>2.4245999999999999</v>
      </c>
      <c r="D14" s="33" t="s">
        <v>25</v>
      </c>
      <c r="E14" s="34"/>
      <c r="F14" s="34">
        <f>C14*E14</f>
        <v>0</v>
      </c>
    </row>
    <row r="15" spans="1:7" ht="24" customHeight="1" x14ac:dyDescent="0.3">
      <c r="A15" s="37">
        <v>2.2000000000000002</v>
      </c>
      <c r="B15" s="31" t="s">
        <v>89</v>
      </c>
      <c r="C15" s="32">
        <f>+'[2]MEMORIA CALCULO'!H24</f>
        <v>0</v>
      </c>
      <c r="D15" s="33" t="s">
        <v>25</v>
      </c>
      <c r="E15" s="34"/>
      <c r="F15" s="34">
        <f>SUM(F14)</f>
        <v>0</v>
      </c>
      <c r="G15" s="192"/>
    </row>
    <row r="16" spans="1:7" ht="18" customHeight="1" thickBot="1" x14ac:dyDescent="0.35">
      <c r="A16" s="43" t="s">
        <v>90</v>
      </c>
      <c r="B16" s="44"/>
      <c r="C16" s="44"/>
      <c r="D16" s="44"/>
      <c r="E16" s="44"/>
      <c r="F16" s="44"/>
      <c r="G16" s="44"/>
    </row>
    <row r="17" spans="1:7" ht="20.399999999999999" customHeight="1" thickBot="1" x14ac:dyDescent="0.35">
      <c r="A17" s="37" t="s">
        <v>28</v>
      </c>
      <c r="B17" s="48" t="s">
        <v>23</v>
      </c>
      <c r="C17" s="49"/>
      <c r="D17" s="49"/>
      <c r="E17" s="49"/>
      <c r="F17" s="49"/>
      <c r="G17" s="50">
        <f>SUM(F18:F19)</f>
        <v>0</v>
      </c>
    </row>
    <row r="18" spans="1:7" ht="20.399999999999999" customHeight="1" x14ac:dyDescent="0.3">
      <c r="A18" s="37">
        <v>3.1</v>
      </c>
      <c r="B18" s="51" t="s">
        <v>91</v>
      </c>
      <c r="C18" s="52">
        <f>'[2]MEMORIA CALCULO'!J32</f>
        <v>1.8184499999999997</v>
      </c>
      <c r="D18" s="53" t="s">
        <v>25</v>
      </c>
      <c r="E18" s="55"/>
      <c r="F18" s="35">
        <f t="shared" ref="F18:F19" si="1">C18*E18</f>
        <v>0</v>
      </c>
      <c r="G18" s="38"/>
    </row>
    <row r="19" spans="1:7" ht="34.200000000000003" customHeight="1" x14ac:dyDescent="0.3">
      <c r="A19" s="37">
        <v>3.2</v>
      </c>
      <c r="B19" s="118" t="s">
        <v>139</v>
      </c>
      <c r="C19" s="32">
        <f>'[2]MEMORIA CALCULO'!J34</f>
        <v>12</v>
      </c>
      <c r="D19" s="33" t="s">
        <v>57</v>
      </c>
      <c r="E19" s="34"/>
      <c r="F19" s="35">
        <f t="shared" si="1"/>
        <v>0</v>
      </c>
      <c r="G19" s="38"/>
    </row>
    <row r="20" spans="1:7" ht="18" customHeight="1" thickBot="1" x14ac:dyDescent="0.35">
      <c r="A20" s="43"/>
      <c r="B20" s="44"/>
      <c r="C20" s="44"/>
      <c r="D20" s="44"/>
      <c r="E20" s="44"/>
      <c r="F20" s="44"/>
      <c r="G20" s="44"/>
    </row>
    <row r="21" spans="1:7" ht="21.6" customHeight="1" thickBot="1" x14ac:dyDescent="0.35">
      <c r="A21" s="37" t="s">
        <v>32</v>
      </c>
      <c r="B21" s="48" t="s">
        <v>93</v>
      </c>
      <c r="C21" s="49"/>
      <c r="D21" s="49"/>
      <c r="E21" s="49"/>
      <c r="F21" s="49"/>
      <c r="G21" s="193">
        <f>SUM(F22:F22)</f>
        <v>0</v>
      </c>
    </row>
    <row r="22" spans="1:7" ht="25.2" customHeight="1" x14ac:dyDescent="0.3">
      <c r="A22" s="37">
        <v>4.0999999999999996</v>
      </c>
      <c r="B22" s="51" t="s">
        <v>94</v>
      </c>
      <c r="C22" s="52">
        <f>'[2]MEMORIA CALCULO'!J40</f>
        <v>14.28</v>
      </c>
      <c r="D22" s="53" t="s">
        <v>57</v>
      </c>
      <c r="E22" s="55"/>
      <c r="F22" s="55">
        <f t="shared" ref="F22" si="2">C22*E22</f>
        <v>0</v>
      </c>
      <c r="G22" s="194"/>
    </row>
    <row r="23" spans="1:7" ht="16.2" thickBot="1" x14ac:dyDescent="0.35">
      <c r="A23" s="43"/>
      <c r="B23" s="44"/>
      <c r="C23" s="44"/>
      <c r="D23" s="44"/>
      <c r="E23" s="44"/>
      <c r="F23" s="44"/>
      <c r="G23" s="44"/>
    </row>
    <row r="24" spans="1:7" ht="21" customHeight="1" thickBot="1" x14ac:dyDescent="0.35">
      <c r="A24" s="37" t="s">
        <v>42</v>
      </c>
      <c r="B24" s="195" t="s">
        <v>95</v>
      </c>
      <c r="C24" s="52"/>
      <c r="D24" s="53"/>
      <c r="E24" s="54"/>
      <c r="F24" s="196"/>
      <c r="G24" s="57">
        <f>SUM(F25:F29)</f>
        <v>0</v>
      </c>
    </row>
    <row r="25" spans="1:7" ht="24.6" customHeight="1" x14ac:dyDescent="0.3">
      <c r="A25" s="37">
        <v>5.2</v>
      </c>
      <c r="B25" s="51" t="s">
        <v>97</v>
      </c>
      <c r="C25" s="52">
        <f>+'[2]MEMORIA CALCULO'!J51</f>
        <v>23.16</v>
      </c>
      <c r="D25" s="53" t="s">
        <v>57</v>
      </c>
      <c r="E25" s="55"/>
      <c r="F25" s="55">
        <f t="shared" ref="F25:F29" si="3">C25*E25</f>
        <v>0</v>
      </c>
      <c r="G25" s="38"/>
    </row>
    <row r="26" spans="1:7" ht="24.6" customHeight="1" x14ac:dyDescent="0.3">
      <c r="A26" s="37">
        <v>5.3</v>
      </c>
      <c r="B26" s="51" t="s">
        <v>140</v>
      </c>
      <c r="C26" s="52">
        <f>'[2]MEMORIA CALCULO'!J56</f>
        <v>163.07549999999998</v>
      </c>
      <c r="D26" s="53" t="s">
        <v>57</v>
      </c>
      <c r="E26" s="55"/>
      <c r="F26" s="55">
        <f t="shared" si="3"/>
        <v>0</v>
      </c>
      <c r="G26" s="38"/>
    </row>
    <row r="27" spans="1:7" ht="24.6" customHeight="1" x14ac:dyDescent="0.3">
      <c r="A27" s="37">
        <v>5.4</v>
      </c>
      <c r="B27" s="51" t="s">
        <v>98</v>
      </c>
      <c r="C27" s="52">
        <f>'[2]MEMORIA CALCULO'!J60</f>
        <v>24</v>
      </c>
      <c r="D27" s="53" t="s">
        <v>57</v>
      </c>
      <c r="E27" s="55"/>
      <c r="F27" s="55">
        <f t="shared" si="3"/>
        <v>0</v>
      </c>
      <c r="G27" s="38"/>
    </row>
    <row r="28" spans="1:7" ht="24.6" customHeight="1" x14ac:dyDescent="0.3">
      <c r="A28" s="37">
        <v>5.5</v>
      </c>
      <c r="B28" s="51" t="s">
        <v>99</v>
      </c>
      <c r="C28" s="52">
        <f>'[2]MEMORIA CALCULO'!F62</f>
        <v>6</v>
      </c>
      <c r="D28" s="53" t="s">
        <v>39</v>
      </c>
      <c r="E28" s="55"/>
      <c r="F28" s="55">
        <f t="shared" si="3"/>
        <v>0</v>
      </c>
      <c r="G28" s="38"/>
    </row>
    <row r="29" spans="1:7" ht="24.6" customHeight="1" x14ac:dyDescent="0.3">
      <c r="A29" s="37">
        <v>5.6</v>
      </c>
      <c r="B29" s="51" t="s">
        <v>141</v>
      </c>
      <c r="C29" s="52">
        <f>'[2]MEMORIA CALCULO'!J65</f>
        <v>8.5973000000000006</v>
      </c>
      <c r="D29" s="53" t="s">
        <v>57</v>
      </c>
      <c r="E29" s="55"/>
      <c r="F29" s="55">
        <f t="shared" si="3"/>
        <v>0</v>
      </c>
      <c r="G29" s="38"/>
    </row>
    <row r="30" spans="1:7" ht="18" customHeight="1" thickBot="1" x14ac:dyDescent="0.35">
      <c r="A30" s="43"/>
      <c r="B30" s="44"/>
      <c r="C30" s="44"/>
      <c r="D30" s="44"/>
      <c r="E30" s="44"/>
      <c r="F30" s="44"/>
      <c r="G30" s="44"/>
    </row>
    <row r="31" spans="1:7" ht="24" customHeight="1" thickBot="1" x14ac:dyDescent="0.35">
      <c r="A31" s="37" t="s">
        <v>51</v>
      </c>
      <c r="B31" s="48" t="s">
        <v>33</v>
      </c>
      <c r="C31" s="49"/>
      <c r="D31" s="49"/>
      <c r="E31" s="49"/>
      <c r="F31" s="49"/>
      <c r="G31" s="57">
        <f>SUM(F32:F41)</f>
        <v>0</v>
      </c>
    </row>
    <row r="32" spans="1:7" ht="36" customHeight="1" x14ac:dyDescent="0.3">
      <c r="A32" s="37">
        <v>6.1</v>
      </c>
      <c r="B32" s="73" t="s">
        <v>100</v>
      </c>
      <c r="C32" s="74">
        <v>1</v>
      </c>
      <c r="D32" s="73" t="s">
        <v>27</v>
      </c>
      <c r="E32" s="62"/>
      <c r="F32" s="63">
        <f t="shared" ref="F32:F38" si="4">C32*E32</f>
        <v>0</v>
      </c>
      <c r="G32" s="64"/>
    </row>
    <row r="33" spans="1:13" ht="36" customHeight="1" x14ac:dyDescent="0.3">
      <c r="A33" s="37">
        <v>6.2</v>
      </c>
      <c r="B33" s="73" t="s">
        <v>101</v>
      </c>
      <c r="C33" s="74">
        <v>1</v>
      </c>
      <c r="D33" s="73" t="s">
        <v>7</v>
      </c>
      <c r="E33" s="62"/>
      <c r="F33" s="63">
        <f t="shared" si="4"/>
        <v>0</v>
      </c>
      <c r="G33" s="64"/>
    </row>
    <row r="34" spans="1:13" ht="29.4" customHeight="1" x14ac:dyDescent="0.3">
      <c r="A34" s="37">
        <v>6.3</v>
      </c>
      <c r="B34" s="73" t="s">
        <v>102</v>
      </c>
      <c r="C34" s="74">
        <v>1</v>
      </c>
      <c r="D34" s="73" t="s">
        <v>7</v>
      </c>
      <c r="E34" s="62"/>
      <c r="F34" s="63">
        <f t="shared" si="4"/>
        <v>0</v>
      </c>
      <c r="G34" s="64"/>
    </row>
    <row r="35" spans="1:13" ht="29.4" customHeight="1" x14ac:dyDescent="0.3">
      <c r="A35" s="37">
        <v>6.4</v>
      </c>
      <c r="B35" s="73" t="s">
        <v>103</v>
      </c>
      <c r="C35" s="74">
        <v>2</v>
      </c>
      <c r="D35" s="73" t="s">
        <v>7</v>
      </c>
      <c r="E35" s="62"/>
      <c r="F35" s="63">
        <f t="shared" si="4"/>
        <v>0</v>
      </c>
      <c r="G35" s="64"/>
    </row>
    <row r="36" spans="1:13" ht="29.4" customHeight="1" x14ac:dyDescent="0.3">
      <c r="A36" s="37">
        <v>6.5</v>
      </c>
      <c r="B36" s="73" t="s">
        <v>104</v>
      </c>
      <c r="C36" s="74">
        <v>1</v>
      </c>
      <c r="D36" s="73" t="s">
        <v>7</v>
      </c>
      <c r="E36" s="62"/>
      <c r="F36" s="63">
        <f t="shared" si="4"/>
        <v>0</v>
      </c>
      <c r="G36" s="64"/>
    </row>
    <row r="37" spans="1:13" ht="27.6" customHeight="1" x14ac:dyDescent="0.3">
      <c r="A37" s="37">
        <v>6.6</v>
      </c>
      <c r="B37" s="73" t="s">
        <v>37</v>
      </c>
      <c r="C37" s="74">
        <v>1</v>
      </c>
      <c r="D37" s="73" t="s">
        <v>7</v>
      </c>
      <c r="E37" s="62"/>
      <c r="F37" s="63">
        <f t="shared" si="4"/>
        <v>0</v>
      </c>
      <c r="G37" s="64"/>
    </row>
    <row r="38" spans="1:13" ht="27" customHeight="1" x14ac:dyDescent="0.3">
      <c r="A38" s="37">
        <v>6.7</v>
      </c>
      <c r="B38" s="73" t="s">
        <v>35</v>
      </c>
      <c r="C38" s="74">
        <v>1</v>
      </c>
      <c r="D38" s="73" t="s">
        <v>7</v>
      </c>
      <c r="E38" s="62"/>
      <c r="F38" s="63">
        <f t="shared" si="4"/>
        <v>0</v>
      </c>
      <c r="G38" s="64"/>
    </row>
    <row r="39" spans="1:13" ht="54.6" customHeight="1" x14ac:dyDescent="0.3">
      <c r="A39" s="37">
        <v>6.8</v>
      </c>
      <c r="B39" s="73" t="s">
        <v>38</v>
      </c>
      <c r="C39" s="79">
        <v>2.5</v>
      </c>
      <c r="D39" s="80" t="s">
        <v>39</v>
      </c>
      <c r="E39" s="77"/>
      <c r="F39" s="63">
        <f>C39*E39</f>
        <v>0</v>
      </c>
      <c r="G39" s="66"/>
    </row>
    <row r="40" spans="1:13" ht="38.4" customHeight="1" x14ac:dyDescent="0.3">
      <c r="A40" s="37">
        <v>6.9</v>
      </c>
      <c r="B40" s="73" t="s">
        <v>142</v>
      </c>
      <c r="C40" s="82">
        <v>1</v>
      </c>
      <c r="D40" s="83" t="s">
        <v>41</v>
      </c>
      <c r="E40" s="84"/>
      <c r="F40" s="85">
        <f t="shared" ref="F40" si="5">C40*E40</f>
        <v>0</v>
      </c>
      <c r="G40" s="66"/>
    </row>
    <row r="41" spans="1:13" ht="28.95" customHeight="1" x14ac:dyDescent="0.3">
      <c r="A41" s="37" t="s">
        <v>106</v>
      </c>
      <c r="B41" s="51" t="s">
        <v>36</v>
      </c>
      <c r="C41" s="52">
        <v>1</v>
      </c>
      <c r="D41" s="53" t="s">
        <v>7</v>
      </c>
      <c r="E41" s="75"/>
      <c r="F41" s="63">
        <f>C41*E41</f>
        <v>0</v>
      </c>
      <c r="G41" s="66"/>
    </row>
    <row r="42" spans="1:13" ht="18.600000000000001" thickBot="1" x14ac:dyDescent="0.4">
      <c r="A42" s="86"/>
      <c r="B42" s="87"/>
      <c r="C42" s="87"/>
      <c r="D42" s="87"/>
      <c r="E42" s="87"/>
      <c r="F42" s="87"/>
      <c r="G42" s="87"/>
      <c r="K42" s="174"/>
      <c r="L42" s="174"/>
      <c r="M42" s="174"/>
    </row>
    <row r="43" spans="1:13" ht="22.2" customHeight="1" thickBot="1" x14ac:dyDescent="0.4">
      <c r="A43" s="37" t="s">
        <v>54</v>
      </c>
      <c r="B43" s="48" t="s">
        <v>43</v>
      </c>
      <c r="C43" s="49"/>
      <c r="D43" s="49"/>
      <c r="E43" s="49"/>
      <c r="F43" s="56"/>
      <c r="G43" s="57">
        <f>SUM(F44:F51)</f>
        <v>0</v>
      </c>
      <c r="K43" s="174"/>
      <c r="L43" s="174"/>
      <c r="M43" s="174"/>
    </row>
    <row r="44" spans="1:13" ht="24.6" customHeight="1" x14ac:dyDescent="0.3">
      <c r="A44" s="65">
        <v>7.1</v>
      </c>
      <c r="B44" s="76" t="s">
        <v>107</v>
      </c>
      <c r="C44" s="89">
        <v>2</v>
      </c>
      <c r="D44" s="90" t="s">
        <v>7</v>
      </c>
      <c r="E44" s="84"/>
      <c r="F44" s="85">
        <f t="shared" ref="F44:F51" si="6">C44*E44</f>
        <v>0</v>
      </c>
      <c r="G44" s="66"/>
    </row>
    <row r="45" spans="1:13" ht="30" x14ac:dyDescent="0.3">
      <c r="A45" s="65">
        <v>7.2</v>
      </c>
      <c r="B45" s="76" t="s">
        <v>108</v>
      </c>
      <c r="C45" s="89">
        <v>2</v>
      </c>
      <c r="D45" s="90" t="s">
        <v>7</v>
      </c>
      <c r="E45" s="84"/>
      <c r="F45" s="85">
        <f t="shared" si="6"/>
        <v>0</v>
      </c>
      <c r="G45" s="66"/>
    </row>
    <row r="46" spans="1:13" ht="21.6" customHeight="1" x14ac:dyDescent="0.3">
      <c r="A46" s="65">
        <v>7.3</v>
      </c>
      <c r="B46" s="76" t="s">
        <v>109</v>
      </c>
      <c r="C46" s="89">
        <v>3</v>
      </c>
      <c r="D46" s="90" t="s">
        <v>7</v>
      </c>
      <c r="E46" s="84"/>
      <c r="F46" s="85">
        <f t="shared" si="6"/>
        <v>0</v>
      </c>
      <c r="G46" s="66"/>
    </row>
    <row r="47" spans="1:13" ht="39.6" customHeight="1" x14ac:dyDescent="0.3">
      <c r="A47" s="65">
        <v>7.4</v>
      </c>
      <c r="B47" s="76" t="s">
        <v>110</v>
      </c>
      <c r="C47" s="89">
        <v>7</v>
      </c>
      <c r="D47" s="90" t="s">
        <v>7</v>
      </c>
      <c r="E47" s="84"/>
      <c r="F47" s="85">
        <f t="shared" si="6"/>
        <v>0</v>
      </c>
      <c r="G47" s="66"/>
    </row>
    <row r="48" spans="1:13" ht="20.399999999999999" customHeight="1" x14ac:dyDescent="0.3">
      <c r="A48" s="65">
        <v>7.5</v>
      </c>
      <c r="B48" s="76" t="s">
        <v>111</v>
      </c>
      <c r="C48" s="89">
        <v>6</v>
      </c>
      <c r="D48" s="90" t="s">
        <v>7</v>
      </c>
      <c r="E48" s="84"/>
      <c r="F48" s="85">
        <f t="shared" si="6"/>
        <v>0</v>
      </c>
      <c r="G48" s="66"/>
    </row>
    <row r="49" spans="1:7" ht="20.399999999999999" customHeight="1" x14ac:dyDescent="0.3">
      <c r="A49" s="65">
        <v>7.6</v>
      </c>
      <c r="B49" s="76" t="s">
        <v>112</v>
      </c>
      <c r="C49" s="91">
        <f>SUM(C44:C46)</f>
        <v>7</v>
      </c>
      <c r="D49" s="90" t="s">
        <v>7</v>
      </c>
      <c r="E49" s="84"/>
      <c r="F49" s="85">
        <f t="shared" si="6"/>
        <v>0</v>
      </c>
      <c r="G49" s="66"/>
    </row>
    <row r="50" spans="1:7" ht="20.399999999999999" customHeight="1" x14ac:dyDescent="0.3">
      <c r="A50" s="65">
        <v>7.7</v>
      </c>
      <c r="B50" s="76" t="s">
        <v>113</v>
      </c>
      <c r="C50" s="91">
        <v>1</v>
      </c>
      <c r="D50" s="90" t="s">
        <v>7</v>
      </c>
      <c r="E50" s="84"/>
      <c r="F50" s="85">
        <f t="shared" si="6"/>
        <v>0</v>
      </c>
      <c r="G50" s="66"/>
    </row>
    <row r="51" spans="1:7" ht="20.399999999999999" customHeight="1" x14ac:dyDescent="0.3">
      <c r="A51" s="65">
        <v>7.8</v>
      </c>
      <c r="B51" s="76" t="s">
        <v>114</v>
      </c>
      <c r="C51" s="91">
        <v>7</v>
      </c>
      <c r="D51" s="90" t="s">
        <v>7</v>
      </c>
      <c r="E51" s="84"/>
      <c r="F51" s="85">
        <f t="shared" si="6"/>
        <v>0</v>
      </c>
      <c r="G51" s="66"/>
    </row>
    <row r="52" spans="1:7" ht="18" customHeight="1" thickBot="1" x14ac:dyDescent="0.35">
      <c r="A52" s="86"/>
      <c r="B52" s="87"/>
      <c r="C52" s="87"/>
      <c r="D52" s="87"/>
      <c r="E52" s="87"/>
      <c r="F52" s="87"/>
      <c r="G52" s="87"/>
    </row>
    <row r="53" spans="1:7" ht="21.6" customHeight="1" thickBot="1" x14ac:dyDescent="0.35">
      <c r="A53" s="65" t="s">
        <v>60</v>
      </c>
      <c r="B53" s="48" t="s">
        <v>55</v>
      </c>
      <c r="C53" s="49"/>
      <c r="D53" s="49"/>
      <c r="E53" s="49"/>
      <c r="F53" s="105"/>
      <c r="G53" s="57">
        <f>SUM(F54:F56)</f>
        <v>0</v>
      </c>
    </row>
    <row r="54" spans="1:7" ht="21.6" customHeight="1" x14ac:dyDescent="0.3">
      <c r="A54" s="65">
        <v>8.1</v>
      </c>
      <c r="B54" s="76" t="s">
        <v>115</v>
      </c>
      <c r="C54" s="91">
        <f>'[2]MEMORIA CALCULO'!J115</f>
        <v>256.88560000000001</v>
      </c>
      <c r="D54" s="90" t="s">
        <v>57</v>
      </c>
      <c r="E54" s="77"/>
      <c r="F54" s="63">
        <f>C54*E54</f>
        <v>0</v>
      </c>
      <c r="G54" s="66"/>
    </row>
    <row r="55" spans="1:7" ht="21.6" customHeight="1" x14ac:dyDescent="0.3">
      <c r="A55" s="65">
        <v>8.1999999999999993</v>
      </c>
      <c r="B55" s="76" t="s">
        <v>116</v>
      </c>
      <c r="C55" s="91">
        <f>'[2]MEMORIA CALCULO'!J157</f>
        <v>176.83600000000001</v>
      </c>
      <c r="D55" s="90" t="s">
        <v>57</v>
      </c>
      <c r="E55" s="77"/>
      <c r="F55" s="63">
        <f>C55*E55</f>
        <v>0</v>
      </c>
      <c r="G55" s="66"/>
    </row>
    <row r="56" spans="1:7" ht="18" customHeight="1" thickBot="1" x14ac:dyDescent="0.35">
      <c r="A56" s="86"/>
      <c r="B56" s="87"/>
      <c r="C56" s="87"/>
      <c r="D56" s="87"/>
      <c r="E56" s="87"/>
      <c r="F56" s="87"/>
      <c r="G56" s="87"/>
    </row>
    <row r="57" spans="1:7" ht="24" customHeight="1" thickBot="1" x14ac:dyDescent="0.35">
      <c r="A57" s="92" t="s">
        <v>117</v>
      </c>
      <c r="B57" s="93" t="s">
        <v>52</v>
      </c>
      <c r="C57" s="24"/>
      <c r="D57" s="24"/>
      <c r="E57" s="24"/>
      <c r="F57" s="25"/>
      <c r="G57" s="94">
        <f>SUM(F58:F58)</f>
        <v>0</v>
      </c>
    </row>
    <row r="58" spans="1:7" ht="31.2" x14ac:dyDescent="0.3">
      <c r="A58" s="95">
        <v>9.01</v>
      </c>
      <c r="B58" s="96" t="s">
        <v>143</v>
      </c>
      <c r="C58" s="82">
        <v>1</v>
      </c>
      <c r="D58" s="83" t="s">
        <v>7</v>
      </c>
      <c r="E58" s="84"/>
      <c r="F58" s="85">
        <f>+C58*E58</f>
        <v>0</v>
      </c>
      <c r="G58" s="64"/>
    </row>
    <row r="59" spans="1:7" ht="18" customHeight="1" thickBot="1" x14ac:dyDescent="0.35">
      <c r="A59" s="65"/>
      <c r="B59" s="51"/>
      <c r="C59" s="106"/>
      <c r="D59" s="107"/>
      <c r="E59" s="108"/>
      <c r="F59" s="108"/>
      <c r="G59" s="66"/>
    </row>
    <row r="60" spans="1:7" ht="18" customHeight="1" thickBot="1" x14ac:dyDescent="0.35">
      <c r="A60" s="65" t="s">
        <v>119</v>
      </c>
      <c r="B60" s="48" t="s">
        <v>61</v>
      </c>
      <c r="C60" s="49"/>
      <c r="D60" s="49"/>
      <c r="E60" s="49"/>
      <c r="F60" s="105"/>
      <c r="G60" s="57">
        <f>SUM(F61:F67)</f>
        <v>0</v>
      </c>
    </row>
    <row r="61" spans="1:7" ht="20.399999999999999" customHeight="1" x14ac:dyDescent="0.3">
      <c r="A61" s="197">
        <v>10.01</v>
      </c>
      <c r="B61" s="198" t="s">
        <v>63</v>
      </c>
      <c r="C61" s="110">
        <v>3</v>
      </c>
      <c r="D61" s="111" t="s">
        <v>64</v>
      </c>
      <c r="E61" s="112"/>
      <c r="F61" s="121">
        <f>C61*E61</f>
        <v>0</v>
      </c>
      <c r="G61" s="64"/>
    </row>
    <row r="62" spans="1:7" ht="20.399999999999999" customHeight="1" x14ac:dyDescent="0.3">
      <c r="A62" s="197">
        <v>10.02</v>
      </c>
      <c r="B62" s="198" t="s">
        <v>120</v>
      </c>
      <c r="C62" s="110">
        <v>1</v>
      </c>
      <c r="D62" s="111" t="s">
        <v>41</v>
      </c>
      <c r="E62" s="112"/>
      <c r="F62" s="121">
        <f>C62*E62</f>
        <v>0</v>
      </c>
      <c r="G62" s="64"/>
    </row>
    <row r="63" spans="1:7" ht="157.94999999999999" customHeight="1" x14ac:dyDescent="0.3">
      <c r="A63" s="117">
        <v>10.029999999999999</v>
      </c>
      <c r="B63" s="118" t="s">
        <v>66</v>
      </c>
      <c r="C63" s="119">
        <v>1</v>
      </c>
      <c r="D63" s="120" t="s">
        <v>7</v>
      </c>
      <c r="E63" s="121"/>
      <c r="F63" s="122">
        <f t="shared" ref="F63:F67" si="7">C63*E63</f>
        <v>0</v>
      </c>
      <c r="G63" s="66"/>
    </row>
    <row r="64" spans="1:7" ht="30" x14ac:dyDescent="0.3">
      <c r="A64" s="117">
        <v>10.039999999999999</v>
      </c>
      <c r="B64" s="118" t="s">
        <v>121</v>
      </c>
      <c r="C64" s="119">
        <v>2</v>
      </c>
      <c r="D64" s="120" t="s">
        <v>7</v>
      </c>
      <c r="E64" s="121"/>
      <c r="F64" s="122">
        <f t="shared" si="7"/>
        <v>0</v>
      </c>
      <c r="G64" s="66"/>
    </row>
    <row r="65" spans="1:7" ht="19.2" customHeight="1" x14ac:dyDescent="0.3">
      <c r="A65" s="117">
        <v>10.050000000000001</v>
      </c>
      <c r="B65" s="76" t="s">
        <v>122</v>
      </c>
      <c r="C65" s="114">
        <v>1</v>
      </c>
      <c r="D65" s="115" t="s">
        <v>7</v>
      </c>
      <c r="E65" s="116"/>
      <c r="F65" s="122">
        <f t="shared" si="7"/>
        <v>0</v>
      </c>
      <c r="G65" s="66"/>
    </row>
    <row r="66" spans="1:7" ht="19.2" customHeight="1" x14ac:dyDescent="0.3">
      <c r="A66" s="117">
        <v>10.06</v>
      </c>
      <c r="B66" s="76" t="s">
        <v>69</v>
      </c>
      <c r="C66" s="114">
        <v>1</v>
      </c>
      <c r="D66" s="115" t="s">
        <v>7</v>
      </c>
      <c r="E66" s="116"/>
      <c r="F66" s="122">
        <f t="shared" si="7"/>
        <v>0</v>
      </c>
      <c r="G66" s="66"/>
    </row>
    <row r="67" spans="1:7" ht="19.2" customHeight="1" x14ac:dyDescent="0.3">
      <c r="A67" s="117">
        <v>10.07</v>
      </c>
      <c r="B67" s="76" t="s">
        <v>123</v>
      </c>
      <c r="C67" s="114">
        <v>2</v>
      </c>
      <c r="D67" s="115" t="s">
        <v>7</v>
      </c>
      <c r="E67" s="116"/>
      <c r="F67" s="122">
        <f t="shared" si="7"/>
        <v>0</v>
      </c>
      <c r="G67" s="66"/>
    </row>
    <row r="68" spans="1:7" ht="16.2" thickBot="1" x14ac:dyDescent="0.35">
      <c r="A68" s="199"/>
      <c r="B68" s="200"/>
      <c r="C68" s="201"/>
      <c r="D68" s="202"/>
      <c r="E68" s="203"/>
      <c r="F68" s="204"/>
      <c r="G68" s="66"/>
    </row>
    <row r="69" spans="1:7" ht="36.6" customHeight="1" thickBot="1" x14ac:dyDescent="0.35">
      <c r="A69" s="37" t="s">
        <v>127</v>
      </c>
      <c r="B69" s="48" t="s">
        <v>128</v>
      </c>
      <c r="C69" s="49"/>
      <c r="D69" s="49"/>
      <c r="E69" s="49"/>
      <c r="F69" s="49"/>
      <c r="G69" s="57">
        <f>SUM(F70:F71)</f>
        <v>0</v>
      </c>
    </row>
    <row r="70" spans="1:7" ht="36.6" customHeight="1" x14ac:dyDescent="0.3">
      <c r="A70" s="37">
        <v>13.1</v>
      </c>
      <c r="B70" s="76" t="s">
        <v>129</v>
      </c>
      <c r="C70" s="52">
        <f>+'[2]MEMORIA CALCULO'!C160</f>
        <v>4</v>
      </c>
      <c r="D70" s="90" t="s">
        <v>7</v>
      </c>
      <c r="E70" s="55"/>
      <c r="F70" s="62">
        <f t="shared" ref="F70:F71" si="8">C70*E70</f>
        <v>0</v>
      </c>
      <c r="G70" s="38"/>
    </row>
    <row r="71" spans="1:7" ht="36.6" customHeight="1" x14ac:dyDescent="0.3">
      <c r="A71" s="37">
        <v>13.2</v>
      </c>
      <c r="B71" s="76" t="s">
        <v>144</v>
      </c>
      <c r="C71" s="52">
        <v>1</v>
      </c>
      <c r="D71" s="90" t="s">
        <v>7</v>
      </c>
      <c r="E71" s="55"/>
      <c r="F71" s="62">
        <f t="shared" si="8"/>
        <v>0</v>
      </c>
      <c r="G71" s="38"/>
    </row>
    <row r="72" spans="1:7" ht="15.6" x14ac:dyDescent="0.3">
      <c r="A72" s="205"/>
      <c r="B72" s="206"/>
      <c r="C72" s="207"/>
      <c r="D72" s="217"/>
      <c r="E72" s="209"/>
      <c r="F72" s="218"/>
      <c r="G72" s="66"/>
    </row>
    <row r="73" spans="1:7" ht="21.6" customHeight="1" x14ac:dyDescent="0.3">
      <c r="A73" s="210"/>
      <c r="B73" s="211" t="s">
        <v>70</v>
      </c>
      <c r="C73" s="212"/>
      <c r="D73" s="212"/>
      <c r="E73" s="213"/>
      <c r="F73" s="213"/>
      <c r="G73" s="214">
        <f>SUM(G8:G72)</f>
        <v>0</v>
      </c>
    </row>
    <row r="74" spans="1:7" ht="21.6" customHeight="1" x14ac:dyDescent="0.3">
      <c r="A74" s="133"/>
      <c r="B74" s="134" t="s">
        <v>71</v>
      </c>
      <c r="C74" s="135">
        <v>0.1</v>
      </c>
      <c r="D74" s="136"/>
      <c r="E74" s="215">
        <f>G73</f>
        <v>0</v>
      </c>
      <c r="F74" s="216"/>
      <c r="G74" s="139">
        <f>+$G$73*C74</f>
        <v>0</v>
      </c>
    </row>
    <row r="75" spans="1:7" ht="21.6" customHeight="1" x14ac:dyDescent="0.3">
      <c r="A75" s="142"/>
      <c r="B75" s="143" t="s">
        <v>72</v>
      </c>
      <c r="C75" s="144">
        <v>0.04</v>
      </c>
      <c r="D75" s="145"/>
      <c r="E75" s="146">
        <f>E74</f>
        <v>0</v>
      </c>
      <c r="F75" s="146"/>
      <c r="G75" s="139">
        <f t="shared" ref="G75:G79" si="9">+$G$73*C75</f>
        <v>0</v>
      </c>
    </row>
    <row r="76" spans="1:7" ht="21.6" customHeight="1" x14ac:dyDescent="0.3">
      <c r="A76" s="142"/>
      <c r="B76" s="143" t="s">
        <v>73</v>
      </c>
      <c r="C76" s="144">
        <v>0.04</v>
      </c>
      <c r="D76" s="145"/>
      <c r="E76" s="146">
        <f>E75</f>
        <v>0</v>
      </c>
      <c r="F76" s="146"/>
      <c r="G76" s="139">
        <f t="shared" si="9"/>
        <v>0</v>
      </c>
    </row>
    <row r="77" spans="1:7" ht="21.6" customHeight="1" x14ac:dyDescent="0.3">
      <c r="A77" s="142"/>
      <c r="B77" s="143" t="s">
        <v>74</v>
      </c>
      <c r="C77" s="144">
        <v>0.03</v>
      </c>
      <c r="D77" s="145"/>
      <c r="E77" s="146">
        <f>E76</f>
        <v>0</v>
      </c>
      <c r="F77" s="146"/>
      <c r="G77" s="139">
        <f t="shared" si="9"/>
        <v>0</v>
      </c>
    </row>
    <row r="78" spans="1:7" ht="21.6" customHeight="1" x14ac:dyDescent="0.3">
      <c r="A78" s="142"/>
      <c r="B78" s="143" t="s">
        <v>133</v>
      </c>
      <c r="C78" s="144">
        <v>0.01</v>
      </c>
      <c r="D78" s="145"/>
      <c r="E78" s="146">
        <f>E77</f>
        <v>0</v>
      </c>
      <c r="F78" s="146"/>
      <c r="G78" s="139">
        <f t="shared" si="9"/>
        <v>0</v>
      </c>
    </row>
    <row r="79" spans="1:7" ht="21.6" customHeight="1" x14ac:dyDescent="0.3">
      <c r="A79" s="142"/>
      <c r="B79" s="143" t="s">
        <v>76</v>
      </c>
      <c r="C79" s="148">
        <v>1E-3</v>
      </c>
      <c r="D79" s="145"/>
      <c r="E79" s="146">
        <f>E78</f>
        <v>0</v>
      </c>
      <c r="F79" s="146"/>
      <c r="G79" s="139">
        <f t="shared" si="9"/>
        <v>0</v>
      </c>
    </row>
    <row r="80" spans="1:7" ht="21.6" customHeight="1" thickBot="1" x14ac:dyDescent="0.35">
      <c r="A80" s="142"/>
      <c r="B80" s="143" t="s">
        <v>77</v>
      </c>
      <c r="C80" s="144">
        <v>0.18</v>
      </c>
      <c r="D80" s="145"/>
      <c r="E80" s="146">
        <f>G74</f>
        <v>0</v>
      </c>
      <c r="F80" s="146"/>
      <c r="G80" s="149">
        <f>+G74*C80</f>
        <v>0</v>
      </c>
    </row>
    <row r="81" spans="1:7" ht="21.6" customHeight="1" thickBot="1" x14ac:dyDescent="0.35">
      <c r="A81" s="152"/>
      <c r="B81" s="153" t="s">
        <v>78</v>
      </c>
      <c r="C81" s="154"/>
      <c r="D81" s="154"/>
      <c r="E81" s="155"/>
      <c r="F81" s="130"/>
      <c r="G81" s="131">
        <f t="shared" ref="G81" si="10">SUM(G74:G80)</f>
        <v>0</v>
      </c>
    </row>
    <row r="82" spans="1:7" ht="21.6" customHeight="1" thickBot="1" x14ac:dyDescent="0.35">
      <c r="A82" s="158"/>
      <c r="B82" s="159" t="s">
        <v>79</v>
      </c>
      <c r="C82" s="159"/>
      <c r="D82" s="159"/>
      <c r="E82" s="160"/>
      <c r="F82" s="161"/>
      <c r="G82" s="162">
        <f t="shared" ref="G82" si="11">+G73+G81</f>
        <v>0</v>
      </c>
    </row>
    <row r="83" spans="1:7" ht="20.399999999999999" x14ac:dyDescent="0.35">
      <c r="A83" s="165"/>
      <c r="B83" s="170"/>
      <c r="C83" s="167"/>
      <c r="D83" s="167"/>
      <c r="E83" s="167"/>
      <c r="F83" s="168"/>
    </row>
    <row r="84" spans="1:7" ht="18" x14ac:dyDescent="0.35">
      <c r="A84" s="165"/>
      <c r="B84" s="167"/>
      <c r="C84" s="167"/>
      <c r="D84" s="167"/>
      <c r="E84" s="167"/>
      <c r="F84" s="172"/>
    </row>
    <row r="85" spans="1:7" ht="18" x14ac:dyDescent="0.35">
      <c r="A85" s="165"/>
      <c r="B85" s="173"/>
      <c r="C85" s="167"/>
      <c r="D85" s="167"/>
      <c r="E85" s="174"/>
      <c r="F85" s="174"/>
    </row>
    <row r="86" spans="1:7" ht="18" x14ac:dyDescent="0.35">
      <c r="A86" s="165"/>
      <c r="B86" s="175"/>
      <c r="C86" s="167"/>
      <c r="D86" s="167"/>
      <c r="E86" s="176"/>
      <c r="F86" s="176"/>
    </row>
    <row r="87" spans="1:7" ht="18" x14ac:dyDescent="0.35">
      <c r="A87" s="177"/>
      <c r="B87" s="175"/>
      <c r="C87" s="167"/>
      <c r="D87" s="167"/>
      <c r="E87" s="176"/>
      <c r="F87" s="176"/>
    </row>
    <row r="88" spans="1:7" ht="21.6" x14ac:dyDescent="0.45">
      <c r="B88" s="170"/>
      <c r="C88" s="179"/>
      <c r="D88" s="179"/>
      <c r="E88" s="180"/>
      <c r="F88" s="179"/>
    </row>
    <row r="89" spans="1:7" x14ac:dyDescent="0.3">
      <c r="E89" s="181"/>
      <c r="F89" s="181"/>
      <c r="G89" s="181"/>
    </row>
    <row r="90" spans="1:7" ht="19.8" x14ac:dyDescent="0.45">
      <c r="C90" s="179"/>
      <c r="D90" s="179"/>
      <c r="E90" s="182"/>
      <c r="F90" s="182"/>
      <c r="G90" s="182"/>
    </row>
    <row r="91" spans="1:7" ht="19.8" x14ac:dyDescent="0.45">
      <c r="C91" s="179"/>
      <c r="D91" s="179"/>
      <c r="E91" s="182"/>
      <c r="F91" s="182"/>
      <c r="G91" s="182"/>
    </row>
  </sheetData>
  <mergeCells count="37">
    <mergeCell ref="E91:G91"/>
    <mergeCell ref="E80:F80"/>
    <mergeCell ref="E85:F85"/>
    <mergeCell ref="E86:F86"/>
    <mergeCell ref="E87:F87"/>
    <mergeCell ref="E89:G89"/>
    <mergeCell ref="E90:G90"/>
    <mergeCell ref="E74:F74"/>
    <mergeCell ref="E75:F75"/>
    <mergeCell ref="E76:F76"/>
    <mergeCell ref="E77:F77"/>
    <mergeCell ref="E78:F78"/>
    <mergeCell ref="E79:F79"/>
    <mergeCell ref="A52:G52"/>
    <mergeCell ref="B53:F53"/>
    <mergeCell ref="A56:G56"/>
    <mergeCell ref="B57:F57"/>
    <mergeCell ref="B60:F60"/>
    <mergeCell ref="B69:F69"/>
    <mergeCell ref="A30:G30"/>
    <mergeCell ref="B31:F31"/>
    <mergeCell ref="A42:G42"/>
    <mergeCell ref="K42:M42"/>
    <mergeCell ref="B43:F43"/>
    <mergeCell ref="K43:M43"/>
    <mergeCell ref="B13:F13"/>
    <mergeCell ref="A16:G16"/>
    <mergeCell ref="B17:F17"/>
    <mergeCell ref="A20:G20"/>
    <mergeCell ref="B21:F21"/>
    <mergeCell ref="A23:G23"/>
    <mergeCell ref="A1:G1"/>
    <mergeCell ref="A2:G2"/>
    <mergeCell ref="A3:G3"/>
    <mergeCell ref="A4:G4"/>
    <mergeCell ref="B8:F8"/>
    <mergeCell ref="A12:G12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los rios</vt:lpstr>
      <vt:lpstr>salinas</vt:lpstr>
      <vt:lpstr>fundacion</vt:lpstr>
      <vt:lpstr>fundacion!Área_de_impresión</vt:lpstr>
      <vt:lpstr>'los rios'!Área_de_impresión</vt:lpstr>
      <vt:lpstr>salinas!Área_de_impresión</vt:lpstr>
      <vt:lpstr>fundacion!Títulos_a_imprimir</vt:lpstr>
      <vt:lpstr>'los rios'!Títulos_a_imprimir</vt:lpstr>
      <vt:lpstr>salinas!Títulos_a_imprimir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2023-01-13T18:50:41Z</dcterms:created>
  <dcterms:modified xsi:type="dcterms:W3CDTF">2023-01-13T18:50:57Z</dcterms:modified>
</cp:coreProperties>
</file>